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03_Beschaffungen &amp; Nachträge\2026 Alle Vorgänge\26-08945 Content-Bibliothek\040_Vergabeunterlagen\veröffentlichte Unterlagen\"/>
    </mc:Choice>
  </mc:AlternateContent>
  <xr:revisionPtr revIDLastSave="0" documentId="13_ncr:20000001_{C45B2436-CC8E-4709-990C-0AE17FFCA1AB}" xr6:coauthVersionLast="47" xr6:coauthVersionMax="47" xr10:uidLastSave="{00000000-0000-0000-0000-000000000000}"/>
  <bookViews>
    <workbookView xWindow="-108" yWindow="-108" windowWidth="41496" windowHeight="16776" xr2:uid="{63519880-85D3-4F49-BB55-FEBADC455DD0}"/>
  </bookViews>
  <sheets>
    <sheet name="Übersicht" sheetId="3" r:id="rId1"/>
    <sheet name="Bewertungsmatrix AN" sheetId="1" r:id="rId2"/>
    <sheet name="Bewertungsmatrix TK"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2" l="1"/>
  <c r="G114" i="1"/>
  <c r="H27" i="3" s="1"/>
  <c r="G75" i="1"/>
  <c r="H26" i="3" s="1"/>
  <c r="N94" i="1"/>
  <c r="M94" i="1"/>
  <c r="D94" i="1"/>
  <c r="B94" i="1" s="1"/>
  <c r="B45" i="3"/>
  <c r="B44" i="3"/>
  <c r="B43" i="3"/>
  <c r="B42" i="3"/>
  <c r="B41" i="3"/>
  <c r="B40" i="3"/>
  <c r="B39" i="3"/>
  <c r="B38" i="3"/>
  <c r="J102" i="2"/>
  <c r="H102" i="2"/>
  <c r="J101" i="2"/>
  <c r="H101" i="2"/>
  <c r="J100" i="2"/>
  <c r="H100" i="2"/>
  <c r="J99" i="2"/>
  <c r="H99" i="2"/>
  <c r="J98" i="2"/>
  <c r="H98" i="2"/>
  <c r="J97" i="2"/>
  <c r="H97" i="2"/>
  <c r="J96" i="2"/>
  <c r="H96" i="2"/>
  <c r="H95" i="2" s="1"/>
  <c r="E45" i="3" s="1"/>
  <c r="I95" i="2"/>
  <c r="F95" i="2"/>
  <c r="J90" i="2"/>
  <c r="H90" i="2"/>
  <c r="J89" i="2"/>
  <c r="H89" i="2"/>
  <c r="J88" i="2"/>
  <c r="H88" i="2"/>
  <c r="J87" i="2"/>
  <c r="H87" i="2"/>
  <c r="J86" i="2"/>
  <c r="H86" i="2"/>
  <c r="J85" i="2"/>
  <c r="H85" i="2"/>
  <c r="H83" i="2" s="1"/>
  <c r="E44" i="3" s="1"/>
  <c r="J84" i="2"/>
  <c r="H84" i="2"/>
  <c r="I83" i="2"/>
  <c r="F83" i="2"/>
  <c r="J78" i="2"/>
  <c r="H78" i="2"/>
  <c r="J77" i="2"/>
  <c r="H77" i="2"/>
  <c r="J76" i="2"/>
  <c r="H76" i="2"/>
  <c r="J75" i="2"/>
  <c r="H75" i="2"/>
  <c r="J74" i="2"/>
  <c r="H74" i="2"/>
  <c r="J73" i="2"/>
  <c r="H73" i="2"/>
  <c r="J72" i="2"/>
  <c r="H72" i="2"/>
  <c r="H71" i="2" s="1"/>
  <c r="E43" i="3" s="1"/>
  <c r="I71" i="2"/>
  <c r="F71" i="2"/>
  <c r="J66" i="2"/>
  <c r="H66" i="2"/>
  <c r="J65" i="2"/>
  <c r="H65" i="2"/>
  <c r="J64" i="2"/>
  <c r="H64" i="2"/>
  <c r="J63" i="2"/>
  <c r="H63" i="2"/>
  <c r="J62" i="2"/>
  <c r="H62" i="2"/>
  <c r="J61" i="2"/>
  <c r="H61" i="2"/>
  <c r="H59" i="2" s="1"/>
  <c r="E42" i="3" s="1"/>
  <c r="J60" i="2"/>
  <c r="H60" i="2"/>
  <c r="F59" i="2"/>
  <c r="J54" i="2"/>
  <c r="H54" i="2"/>
  <c r="J53" i="2"/>
  <c r="H53" i="2"/>
  <c r="J52" i="2"/>
  <c r="H52" i="2"/>
  <c r="J51" i="2"/>
  <c r="H51" i="2"/>
  <c r="J50" i="2"/>
  <c r="H50" i="2"/>
  <c r="J49" i="2"/>
  <c r="H49" i="2"/>
  <c r="H47" i="2" s="1"/>
  <c r="E41" i="3" s="1"/>
  <c r="J48" i="2"/>
  <c r="H48" i="2"/>
  <c r="I47" i="2"/>
  <c r="F47" i="2"/>
  <c r="J42" i="2"/>
  <c r="H42" i="2"/>
  <c r="H35" i="2" s="1"/>
  <c r="E40" i="3" s="1"/>
  <c r="J41" i="2"/>
  <c r="H41" i="2"/>
  <c r="J40" i="2"/>
  <c r="H40" i="2"/>
  <c r="J39" i="2"/>
  <c r="H39" i="2"/>
  <c r="J38" i="2"/>
  <c r="H38" i="2"/>
  <c r="J37" i="2"/>
  <c r="H37" i="2"/>
  <c r="J36" i="2"/>
  <c r="H36" i="2"/>
  <c r="I35" i="2"/>
  <c r="F35" i="2"/>
  <c r="J30" i="2"/>
  <c r="H30" i="2"/>
  <c r="J29" i="2"/>
  <c r="H29" i="2"/>
  <c r="J28" i="2"/>
  <c r="H28" i="2"/>
  <c r="J27" i="2"/>
  <c r="H27" i="2"/>
  <c r="J26" i="2"/>
  <c r="H26" i="2"/>
  <c r="J25" i="2"/>
  <c r="H25" i="2"/>
  <c r="J24" i="2"/>
  <c r="H24" i="2"/>
  <c r="H23" i="2" s="1"/>
  <c r="E39" i="3" s="1"/>
  <c r="I23" i="2"/>
  <c r="F23" i="2"/>
  <c r="I11" i="2"/>
  <c r="F11" i="2"/>
  <c r="J18" i="2"/>
  <c r="H18" i="2"/>
  <c r="J17" i="2"/>
  <c r="H17" i="2"/>
  <c r="J12" i="2"/>
  <c r="H12" i="2"/>
  <c r="H11" i="2" s="1"/>
  <c r="E38" i="3" s="1"/>
  <c r="J14" i="2"/>
  <c r="J15" i="2"/>
  <c r="J16" i="2"/>
  <c r="J13" i="2"/>
  <c r="H14" i="2"/>
  <c r="H15" i="2"/>
  <c r="H16" i="2"/>
  <c r="H13" i="2"/>
  <c r="B2" i="2"/>
  <c r="F2" i="1"/>
  <c r="G140" i="1"/>
  <c r="H29" i="3" s="1"/>
  <c r="G131" i="1"/>
  <c r="H28" i="3" s="1"/>
  <c r="B41" i="1"/>
  <c r="D138" i="1"/>
  <c r="B138" i="1" s="1"/>
  <c r="D139" i="1"/>
  <c r="B139" i="1" s="1"/>
  <c r="D137" i="1"/>
  <c r="B137" i="1"/>
  <c r="D121" i="1"/>
  <c r="B121" i="1" s="1"/>
  <c r="D122" i="1"/>
  <c r="B122" i="1" s="1"/>
  <c r="D123" i="1"/>
  <c r="B123" i="1" s="1"/>
  <c r="D124" i="1"/>
  <c r="B124" i="1" s="1"/>
  <c r="D125" i="1"/>
  <c r="B125" i="1" s="1"/>
  <c r="D126" i="1"/>
  <c r="B126" i="1"/>
  <c r="D127" i="1"/>
  <c r="B127" i="1" s="1"/>
  <c r="D128" i="1"/>
  <c r="B128" i="1" s="1"/>
  <c r="D129" i="1"/>
  <c r="B129" i="1" s="1"/>
  <c r="D130" i="1"/>
  <c r="B130" i="1"/>
  <c r="D120" i="1"/>
  <c r="B120" i="1" s="1"/>
  <c r="D82" i="1"/>
  <c r="B82" i="1" s="1"/>
  <c r="D83" i="1"/>
  <c r="B83" i="1" s="1"/>
  <c r="D84" i="1"/>
  <c r="B84" i="1" s="1"/>
  <c r="D85" i="1"/>
  <c r="B85" i="1" s="1"/>
  <c r="D86" i="1"/>
  <c r="B86" i="1" s="1"/>
  <c r="D87" i="1"/>
  <c r="B87" i="1" s="1"/>
  <c r="D88" i="1"/>
  <c r="B88" i="1" s="1"/>
  <c r="D89" i="1"/>
  <c r="B89" i="1"/>
  <c r="D90" i="1"/>
  <c r="B90" i="1" s="1"/>
  <c r="D91" i="1"/>
  <c r="B91" i="1" s="1"/>
  <c r="D92" i="1"/>
  <c r="B92" i="1"/>
  <c r="D95" i="1"/>
  <c r="B95" i="1"/>
  <c r="D96" i="1"/>
  <c r="B96" i="1"/>
  <c r="D97" i="1"/>
  <c r="B97" i="1" s="1"/>
  <c r="D98" i="1"/>
  <c r="B98" i="1" s="1"/>
  <c r="D99" i="1"/>
  <c r="B99" i="1"/>
  <c r="D100" i="1"/>
  <c r="B100" i="1" s="1"/>
  <c r="D101" i="1"/>
  <c r="B101" i="1" s="1"/>
  <c r="D102" i="1"/>
  <c r="B102" i="1" s="1"/>
  <c r="D103" i="1"/>
  <c r="B103" i="1"/>
  <c r="D104" i="1"/>
  <c r="B104" i="1" s="1"/>
  <c r="D105" i="1"/>
  <c r="B105" i="1" s="1"/>
  <c r="D106" i="1"/>
  <c r="B106" i="1" s="1"/>
  <c r="D107" i="1"/>
  <c r="B107" i="1" s="1"/>
  <c r="D108" i="1"/>
  <c r="B108" i="1"/>
  <c r="D109" i="1"/>
  <c r="B109" i="1" s="1"/>
  <c r="D111" i="1"/>
  <c r="B111" i="1" s="1"/>
  <c r="D112" i="1"/>
  <c r="B112" i="1" s="1"/>
  <c r="D113" i="1"/>
  <c r="B113" i="1" s="1"/>
  <c r="D81" i="1"/>
  <c r="B81" i="1" s="1"/>
  <c r="N139" i="1"/>
  <c r="M139" i="1"/>
  <c r="N138" i="1"/>
  <c r="M138" i="1"/>
  <c r="N137" i="1"/>
  <c r="M137" i="1"/>
  <c r="M129" i="1"/>
  <c r="N129" i="1"/>
  <c r="M130" i="1"/>
  <c r="N130" i="1"/>
  <c r="M121" i="1"/>
  <c r="N121" i="1"/>
  <c r="M122" i="1"/>
  <c r="N122" i="1"/>
  <c r="M123" i="1"/>
  <c r="N123" i="1"/>
  <c r="M124" i="1"/>
  <c r="N124" i="1"/>
  <c r="M125" i="1"/>
  <c r="N125" i="1"/>
  <c r="M126" i="1"/>
  <c r="N126" i="1"/>
  <c r="M127" i="1"/>
  <c r="N127" i="1"/>
  <c r="M128" i="1"/>
  <c r="N128" i="1"/>
  <c r="M82" i="1"/>
  <c r="N82" i="1"/>
  <c r="M83" i="1"/>
  <c r="N83" i="1"/>
  <c r="M84" i="1"/>
  <c r="N84" i="1"/>
  <c r="M85" i="1"/>
  <c r="N85" i="1"/>
  <c r="M86" i="1"/>
  <c r="N86" i="1"/>
  <c r="M87" i="1"/>
  <c r="N87" i="1"/>
  <c r="M88" i="1"/>
  <c r="N88" i="1"/>
  <c r="M89" i="1"/>
  <c r="N89" i="1"/>
  <c r="M90" i="1"/>
  <c r="N90" i="1"/>
  <c r="M91" i="1"/>
  <c r="N91" i="1"/>
  <c r="M92" i="1"/>
  <c r="N92" i="1"/>
  <c r="M95" i="1"/>
  <c r="N95" i="1"/>
  <c r="M96" i="1"/>
  <c r="N96" i="1"/>
  <c r="M97" i="1"/>
  <c r="N97" i="1"/>
  <c r="M98" i="1"/>
  <c r="N98" i="1"/>
  <c r="M99" i="1"/>
  <c r="N99" i="1"/>
  <c r="M100" i="1"/>
  <c r="N100" i="1"/>
  <c r="M101" i="1"/>
  <c r="N101" i="1"/>
  <c r="M102" i="1"/>
  <c r="N102" i="1"/>
  <c r="M103" i="1"/>
  <c r="N103" i="1"/>
  <c r="M104" i="1"/>
  <c r="N104" i="1"/>
  <c r="M105" i="1"/>
  <c r="N105" i="1"/>
  <c r="M106" i="1"/>
  <c r="N106" i="1"/>
  <c r="M107" i="1"/>
  <c r="N107" i="1"/>
  <c r="M108" i="1"/>
  <c r="N108" i="1"/>
  <c r="M109" i="1"/>
  <c r="N109" i="1"/>
  <c r="M111" i="1"/>
  <c r="N111" i="1"/>
  <c r="M112" i="1"/>
  <c r="N112" i="1"/>
  <c r="M113" i="1"/>
  <c r="N113" i="1"/>
  <c r="M120" i="1"/>
  <c r="N120" i="1"/>
  <c r="M81" i="1"/>
  <c r="N81" i="1"/>
  <c r="B74" i="1"/>
  <c r="M74" i="1"/>
  <c r="N74" i="1"/>
  <c r="B61" i="1"/>
  <c r="M61" i="1"/>
  <c r="N61" i="1"/>
  <c r="B62" i="1"/>
  <c r="M62" i="1"/>
  <c r="N62" i="1"/>
  <c r="B63" i="1"/>
  <c r="M63" i="1"/>
  <c r="N63" i="1"/>
  <c r="B64" i="1"/>
  <c r="M64" i="1"/>
  <c r="N64" i="1"/>
  <c r="B65" i="1"/>
  <c r="M65" i="1"/>
  <c r="N65" i="1"/>
  <c r="B66" i="1"/>
  <c r="M66" i="1"/>
  <c r="N66" i="1"/>
  <c r="B67" i="1"/>
  <c r="M67" i="1"/>
  <c r="N67" i="1"/>
  <c r="B68" i="1"/>
  <c r="M68" i="1"/>
  <c r="N68" i="1"/>
  <c r="B69" i="1"/>
  <c r="M69" i="1"/>
  <c r="N69" i="1"/>
  <c r="B71" i="1"/>
  <c r="M71" i="1"/>
  <c r="N71" i="1"/>
  <c r="B72" i="1"/>
  <c r="M72" i="1"/>
  <c r="N72" i="1"/>
  <c r="B73" i="1"/>
  <c r="M73" i="1"/>
  <c r="N73" i="1"/>
  <c r="N60" i="1"/>
  <c r="M60" i="1"/>
  <c r="B60" i="1"/>
  <c r="N59" i="1"/>
  <c r="M59" i="1"/>
  <c r="N58" i="1"/>
  <c r="M58" i="1"/>
  <c r="N57" i="1"/>
  <c r="M57" i="1"/>
  <c r="N56" i="1"/>
  <c r="M56" i="1"/>
  <c r="N55" i="1"/>
  <c r="M55" i="1"/>
  <c r="D55" i="1"/>
  <c r="B55" i="1" s="1"/>
  <c r="J95" i="2" l="1"/>
  <c r="G45" i="3" s="1"/>
  <c r="J83" i="2"/>
  <c r="G44" i="3" s="1"/>
  <c r="J71" i="2"/>
  <c r="G43" i="3" s="1"/>
  <c r="J59" i="2"/>
  <c r="G42" i="3" s="1"/>
  <c r="J47" i="2"/>
  <c r="G41" i="3" s="1"/>
  <c r="J35" i="2"/>
  <c r="G40" i="3" s="1"/>
  <c r="J23" i="2"/>
  <c r="G39" i="3" s="1"/>
  <c r="J11" i="2"/>
  <c r="G38" i="3" s="1"/>
  <c r="M140" i="1"/>
  <c r="C29" i="3" s="1"/>
  <c r="F29" i="3" s="1"/>
  <c r="M114" i="1"/>
  <c r="C27" i="3" s="1"/>
  <c r="F27" i="3" s="1"/>
  <c r="N140" i="1"/>
  <c r="D29" i="3" s="1"/>
  <c r="G29" i="3" s="1"/>
  <c r="N75" i="1"/>
  <c r="D26" i="3" s="1"/>
  <c r="G26" i="3" s="1"/>
  <c r="M75" i="1"/>
  <c r="C26" i="3" s="1"/>
  <c r="F26" i="3" s="1"/>
  <c r="N114" i="1"/>
  <c r="D27" i="3" s="1"/>
  <c r="G27" i="3" s="1"/>
  <c r="M131" i="1"/>
  <c r="C28" i="3" s="1"/>
  <c r="F28" i="3" s="1"/>
  <c r="N131" i="1"/>
  <c r="D28" i="3" s="1"/>
  <c r="G28" i="3" s="1"/>
  <c r="E46" i="3"/>
  <c r="E48" i="3" s="1"/>
  <c r="E17" i="3" s="1"/>
  <c r="D56" i="1"/>
  <c r="G46" i="3" l="1"/>
  <c r="G48" i="3" s="1"/>
  <c r="D17" i="3" s="1"/>
  <c r="G30" i="3"/>
  <c r="G32" i="3" s="1"/>
  <c r="D16" i="3" s="1"/>
  <c r="F30" i="3"/>
  <c r="F32" i="3" s="1"/>
  <c r="E16" i="3" s="1"/>
  <c r="E18" i="3" s="1"/>
  <c r="D57" i="1"/>
  <c r="B56" i="1"/>
  <c r="D18" i="3" l="1"/>
  <c r="D58" i="1"/>
  <c r="B57" i="1"/>
  <c r="D59" i="1" l="1"/>
  <c r="B59" i="1" s="1"/>
  <c r="B58" i="1"/>
</calcChain>
</file>

<file path=xl/sharedStrings.xml><?xml version="1.0" encoding="utf-8"?>
<sst xmlns="http://schemas.openxmlformats.org/spreadsheetml/2006/main" count="676" uniqueCount="207">
  <si>
    <t>Bietername:</t>
  </si>
  <si>
    <t>(bitte ausfüllen)</t>
  </si>
  <si>
    <t>Anleitung und Hinweise</t>
  </si>
  <si>
    <t>Bitte füllen Sie alle gelben Felder auf diesem Arbeitsblatt aus.</t>
  </si>
  <si>
    <t>Bitte füllen Sie das Arbeitsblatt "Bewertungsmatrix AN" aus. Beachten Sie bitte die Hinweise auf diesem Arbeitsblatt.</t>
  </si>
  <si>
    <t>Das Arbeitsblatt "Bewertungsmatrix TK" wird ausschließlich von der TK ausgefüllt. Sie sehen auf diesem Blatt, wie die TK die Arbeitsproben bewerten wird.</t>
  </si>
  <si>
    <t>Übersicht</t>
  </si>
  <si>
    <t>Gesamtbewertung</t>
  </si>
  <si>
    <t>Bewertungsmatrix</t>
  </si>
  <si>
    <t>Erreichte Punkte</t>
  </si>
  <si>
    <t>Maximal erreichbare Punkte</t>
  </si>
  <si>
    <t>Bewertungsmatrix AN (B-Kriterien)</t>
  </si>
  <si>
    <t>Bewertungsmatrix TK (Arbeitsproben)</t>
  </si>
  <si>
    <t>Gesamt</t>
  </si>
  <si>
    <t>Einzeldarstellung der Ergebnisse</t>
  </si>
  <si>
    <t>Kapitel</t>
  </si>
  <si>
    <t>Maximal erreichbare Wertungspunkte</t>
  </si>
  <si>
    <t>Erreichte Wertungspunkte</t>
  </si>
  <si>
    <t>Kapitelwertigkeitsfaktor</t>
  </si>
  <si>
    <t>Maximales Ergebnis</t>
  </si>
  <si>
    <t>Punkte Ergebnis</t>
  </si>
  <si>
    <t>Werden alle A-Kriterien erfüllt?</t>
  </si>
  <si>
    <t>Hinweis</t>
  </si>
  <si>
    <t>In diesem Kapitel gibt es keine Wertungspunkte, die erreicht werden können</t>
  </si>
  <si>
    <t>Summe</t>
  </si>
  <si>
    <t>Faktor</t>
  </si>
  <si>
    <t>Faktor für Verhältnis zum Ergebnis der anderen Bewertungsmatrix</t>
  </si>
  <si>
    <t>Arbeitsprobe</t>
  </si>
  <si>
    <t>Hinweis: Dieses Tabellenblatt ist vom Anbieter auszufüllen.</t>
  </si>
  <si>
    <t>Verbindliche Hinweise zur Tabelle und zum Ausfüllen</t>
  </si>
  <si>
    <t>Als Anbieter dürfen Sie nur gelb unterlegte Felder ausfüllen. Bitte beachten Sie, dass alle anderen Felder in dieser Datei technisch gesperrt wurden.</t>
  </si>
  <si>
    <t>Grundlage für die qualitative Bewertung sind ausschließlich die in dieser Tabelle von Ihnen als Anbieter gegebenen Antworten zu den aufgeführten Kriterien</t>
  </si>
  <si>
    <t>sowie notwendige ergänzende Unterlagen, die als Teil der Ausschreibung von der TK angefordert wurden (z.B. Arbeitsproben).</t>
  </si>
  <si>
    <t>Unverlangt beigefügte Unterlagen, die die hier aufgeführten Kriterien näher beschreiben (z.B. unverlangt eingereichte Werbeflyer, Medienartikel,</t>
  </si>
  <si>
    <t>Handbücher, usw.) werden nicht bei der Wertung berücksichtigt.</t>
  </si>
  <si>
    <t>A-Kriterium (Muss-Kriterium bzw. Ausschlusskriterium)</t>
  </si>
  <si>
    <t>Auf die Frage "Wird das Kriterium erfüllt" können Sie bei A-Kriterien nur mit "JA" oder "NEIN" antworten. Einschränkende Ergänzungen sind unzulässig.</t>
  </si>
  <si>
    <t>Die Antwort mit "JA" bedeutet, dass Sie dieses Kritierum vollumfänglich erfüllen.</t>
  </si>
  <si>
    <t>Wird mindestens ein A-Kriterium mit NEIN beantwortet, wird Ihr Angebot vom weiteren Verfahren ausgeschlossen.</t>
  </si>
  <si>
    <t>B-Kriterium (Kann-Kirterium, optionale Erfüllung)</t>
  </si>
  <si>
    <t>Bitte wählen Sie den für Ihr Angebot zutreffenden Wert aus dem jeweilgen Dropdown-Feld aus.</t>
  </si>
  <si>
    <t>Eine individuelle Antwort als Freitext ist nicht möglich.</t>
  </si>
  <si>
    <t>Sie können die Zeilenhöhe in dieser Tabelle verändern, um mehr Platz für Ihre Kommentierung zu haben.</t>
  </si>
  <si>
    <t>Ist Ihre Antwort bei einem B-Kriterium nicht JA, NEIN oder VOLLUMFÄNGLICH, wird es mit "NEIN" gewertet, wenn Sie keine Erläuterung zu diesem</t>
  </si>
  <si>
    <t>Kriterium in Spalte O geben.</t>
  </si>
  <si>
    <t>Die Einschränkung einer aus dem Dropdown-Feld ausgewählten Antwort auf einen geringeren Umfang mit Hilfe des Freitextes ist unzulässig.</t>
  </si>
  <si>
    <t>Für alle Kriterien gilt:</t>
  </si>
  <si>
    <t>Wird ein Feld zu der Frage "Wird das Kriterium erfüllt?" nicht ausgefüllt, wird dieses von der TK bei der Bewertung mit der Antwort "NEIN" gleichgesetzt.</t>
  </si>
  <si>
    <t>Blau oder grau unterlegte Felder werden nur von der TK ausgefüllt.</t>
  </si>
  <si>
    <t>Trägt ein Anbieter einen Wert in ein blau oder grau unterlegtes Feld ein, wird dieser Wert durch die TK gelöscht und gilt als "nicht geschrieben".</t>
  </si>
  <si>
    <t>Punktevergabe</t>
  </si>
  <si>
    <t>Für A-Kriterien werden keine Punkte vergeben, da es sich hier um Muss-Kriterien handelt.</t>
  </si>
  <si>
    <t>Eine gewichtete Wertung erfolgt nur über die B-Kriterien.</t>
  </si>
  <si>
    <t>Anbieter: Bitte alle gelben Felder in dieser Spalte ausfüllen!</t>
  </si>
  <si>
    <t>Anbieter: Bitte alle gelben Felder in dieser Spalte ausfüllen (in Abhängigkeit von Angabe in Spalte H).</t>
  </si>
  <si>
    <t>Kapitel der Leistungsbeschreibung:</t>
  </si>
  <si>
    <t>Kennung</t>
  </si>
  <si>
    <t>Breich</t>
  </si>
  <si>
    <t>lfd. Nr.</t>
  </si>
  <si>
    <t>Kriterienart</t>
  </si>
  <si>
    <t>Titel</t>
  </si>
  <si>
    <t>Wird das Kriterium erfüllt?</t>
  </si>
  <si>
    <t>Max. erreichbare Rohpunkte</t>
  </si>
  <si>
    <t>Erreichte Rohpunkte</t>
  </si>
  <si>
    <t>Erläuterung zur Bewertung</t>
  </si>
  <si>
    <t>Wertigkeits-faktor</t>
  </si>
  <si>
    <t>Max. erreichbare Wertungspunkte</t>
  </si>
  <si>
    <t>Erreichte Wertungs-punkte</t>
  </si>
  <si>
    <t>Anmerkung TK</t>
  </si>
  <si>
    <t>FAN</t>
  </si>
  <si>
    <t>A</t>
  </si>
  <si>
    <t>Abwechslungsreiche Lernformate</t>
  </si>
  <si>
    <t>B</t>
  </si>
  <si>
    <t>Weitere Formate</t>
  </si>
  <si>
    <t>Je Format 1 Punkt, maximal 10 Punkte gesamt</t>
  </si>
  <si>
    <t>Sprachen in Lernangeboten</t>
  </si>
  <si>
    <t xml:space="preserve">Bereitstellung der Content-Library  </t>
  </si>
  <si>
    <t>Integration</t>
  </si>
  <si>
    <t>Flexibilität</t>
  </si>
  <si>
    <t>Struktur</t>
  </si>
  <si>
    <t>Skillmanagement</t>
  </si>
  <si>
    <t>Qualität und Aktualität</t>
  </si>
  <si>
    <t>Aufbau der Lernangebote</t>
  </si>
  <si>
    <t>Formatauswahl und Kombination</t>
  </si>
  <si>
    <t>ja = Die Lernangebote bestehen aus kombinierten Formaten. Nein = die Lernangebote werden nur in einem Format (z.B. Video) bereitgestellt.</t>
  </si>
  <si>
    <t>Sandbox</t>
  </si>
  <si>
    <t>Sind Userprofile Teil des Angebots des ANs, dann muss FAN 06-16 beantwortet werden. Andernfalls beantworten Sie FAN 06-16 mit "irrelevant".</t>
  </si>
  <si>
    <t>Verknüpfung von Userprofilen anderer Dienste</t>
  </si>
  <si>
    <t>Unterschiedliche Wissenslevel der einzelnen Lernangebote</t>
  </si>
  <si>
    <t>Fachliche Qualität der Lernangebote</t>
  </si>
  <si>
    <t>Umfang des Lernangebots</t>
  </si>
  <si>
    <t>ERGEBNIS</t>
  </si>
  <si>
    <t>Einordnung der digitalen Bibliothek in das Lernumfeld der TK</t>
  </si>
  <si>
    <t>Suchmöglichkeiten der Lernenden</t>
  </si>
  <si>
    <t xml:space="preserve">Datenübermittlung über Schnittstellen: Informationen zu Lernangeboten </t>
  </si>
  <si>
    <t>Weitere Metadaten zu Lernangeboten</t>
  </si>
  <si>
    <t>0 = keine weiteren Metadaten; 5 = nur Teil der gelisteten Metadaten, 10 alle gelisteten Metadaten</t>
  </si>
  <si>
    <t>Datenübermittlung über Schnittstellen: Informationen zu Lernenden</t>
  </si>
  <si>
    <t>Digitale Bibliothek als cloudbasierte Lösung</t>
  </si>
  <si>
    <t>Deeplinking</t>
  </si>
  <si>
    <t>Sofortiger Start des Lernangebots</t>
  </si>
  <si>
    <t>Einbettung von Lerninhalten</t>
  </si>
  <si>
    <t>Weitere kostenpflichtige Angebote</t>
  </si>
  <si>
    <t>Bereitstellung einer Plattform</t>
  </si>
  <si>
    <t>Wird FAN 07-12 erfüllt, dann sind zwingend Aussagen zu FAN 07-13 bis FAN 07-28 zu machen. Andernfalls beantworten Sie FAN 07-13 bis FAN 07-28 mit "Irrelevant".</t>
  </si>
  <si>
    <t>LMS als Software as a Service (SaaS)</t>
  </si>
  <si>
    <t>Suchen und Filtern</t>
  </si>
  <si>
    <t>Weitere Filtermöglichkeiten</t>
  </si>
  <si>
    <t>Suche von Lerninhalten und Lernreisen</t>
  </si>
  <si>
    <t>Suchergebnis</t>
  </si>
  <si>
    <t>Suche eingrenzen</t>
  </si>
  <si>
    <t>Suchergebnis filtern</t>
  </si>
  <si>
    <t>Autovervollständigung von Suchbegriffen</t>
  </si>
  <si>
    <t>Schnittstellen</t>
  </si>
  <si>
    <t>Upload von TK-eigenem Content</t>
  </si>
  <si>
    <t>Rollenkonzept</t>
  </si>
  <si>
    <t>Künstliche Intelligenz</t>
  </si>
  <si>
    <t>Reporting</t>
  </si>
  <si>
    <t>Erwartete Reporte</t>
  </si>
  <si>
    <t>Bitte in Spalte O die Reports gemäß FAN auflisten, die bereitgestellt werden; je Report 1 Punkt, max. 5 Punkte</t>
  </si>
  <si>
    <t>Unternehmensspezifische Reporte</t>
  </si>
  <si>
    <t>Tool zum Erstellen von Lerninhalten</t>
  </si>
  <si>
    <t>Wird FAN 07-28 erfüllt, dann sind zwingend Aussagen zu FAN 07-29 bis FAN 07-31 zu machen. Andernfalls beantworten Sie FAN 07-29 bis FAN 07-31 mit "Irrelevant".</t>
  </si>
  <si>
    <t>Aktivierung/Deaktivierung von Tools zum Erstellen von Lerninhalten</t>
  </si>
  <si>
    <t>Rollenkonzept für Tools zum Erstellen von Lerninhalten</t>
  </si>
  <si>
    <t>Künstliche Intelligenz bei Tools zum Erstellen von Lerninhalten</t>
  </si>
  <si>
    <t>TEC</t>
  </si>
  <si>
    <t>Schnittstelle</t>
  </si>
  <si>
    <t>Versionierung der Schnittstelle</t>
  </si>
  <si>
    <t>Datenaustausch – Format</t>
  </si>
  <si>
    <t>Endpunkt: Abruf aller Inhalte</t>
  </si>
  <si>
    <t xml:space="preserve">Endpunkt: Abruf eines benannten Inhalts </t>
  </si>
  <si>
    <t xml:space="preserve">Endpunkt: Synchronisation der Inhalte </t>
  </si>
  <si>
    <t>Endpunkt: Abruf Lernfortschritt (alle Inhalte)</t>
  </si>
  <si>
    <t>Endpunkt: Abruf Lernfortschritt – Filterung nach Benutzer und Kurs</t>
  </si>
  <si>
    <t>Push des Lernfortschritts</t>
  </si>
  <si>
    <t>Rate Limiting Dokumentation</t>
  </si>
  <si>
    <t>Schnittstellendokumentation</t>
  </si>
  <si>
    <t>Wertigkeits-faktor
1, 5, 10</t>
  </si>
  <si>
    <t>Bereitstellung der Informationen/Daten zur Anbindung</t>
  </si>
  <si>
    <t>Umsetzung der Anbindung</t>
  </si>
  <si>
    <t>Testlizenzen</t>
  </si>
  <si>
    <t>Hinweis:</t>
  </si>
  <si>
    <t>Diese Tabelle wird ausschließlich von der TK ausgefüllt.</t>
  </si>
  <si>
    <t>Kriterien</t>
  </si>
  <si>
    <t>Punktevergabe (Intervalle) Zielerfüllungsgrad</t>
  </si>
  <si>
    <t>Auswertung Bieter/Angebot</t>
  </si>
  <si>
    <t>gering erfüllt</t>
  </si>
  <si>
    <t>teils erfüllt</t>
  </si>
  <si>
    <t>voll erfüllt</t>
  </si>
  <si>
    <t>max. Rohpunkte</t>
  </si>
  <si>
    <t>Wertigkeitsfaktor</t>
  </si>
  <si>
    <t>max. Bewertungspunkte</t>
  </si>
  <si>
    <t>Vergebene Rohpunkte</t>
  </si>
  <si>
    <t>Bewertungspunkte Ergebnis</t>
  </si>
  <si>
    <t>Anmerkungen, Notizen TK</t>
  </si>
  <si>
    <t>Nummer 1: 
Führung - 
(Kommunikation mit Mitarbeitenden)</t>
  </si>
  <si>
    <t>Klare Struktur/Aufbau
Bedienung, Agenda, erkennbare Lernpfade und Lernziele</t>
  </si>
  <si>
    <t>5: Eine grundsätzliche Struktur ist erkennbar, mit der die Inhalte nachvollzogen werden können. Agenda und Lernziele sind nur grob als Stichworte, Aufzählung genannt.</t>
  </si>
  <si>
    <t>10: Es gibt eine klare Struktur, mit der die Inhalte nachvollzogen werden können. Agenda und Lernziele sind detailliert formuliert.</t>
  </si>
  <si>
    <t>Authentische Darstellung, verständliche Darstellung der Sachverhalte, Sprachniveau angemessen</t>
  </si>
  <si>
    <t>Einsatz verschiedener Methoden/Formate in einem Lernangebot</t>
  </si>
  <si>
    <t>1: Es werden 1 oder 2 Methoden (Format) zur Wissensvermittlung genutzt, z.B. nur Videos.</t>
  </si>
  <si>
    <t>5: Es werden mindestens 3 verschiedene Methoden/Formate genutzt, z.B. Videos, Schaubilder und Testfragen</t>
  </si>
  <si>
    <t>10: Es werden mindestens 4 verschiedene Methoden/Formate genutzt.</t>
  </si>
  <si>
    <t>Aktualität der Inhalte</t>
  </si>
  <si>
    <t>5: Die dargestellten Inhalte sind fachliche/wissenschaftlich teilweise (nicht überwiegend) auf einem nicht mehr aktuellen Stand, d.h. fachliche/wissenschaftliche Kenntnisse sind über zwei Jahre veraltet.</t>
  </si>
  <si>
    <t xml:space="preserve">10: Die dargestellten Inhalte sind vollständig auf dem aktuellen fachlichen/wissenschaftlichen Stand.
</t>
  </si>
  <si>
    <t>Übereinstimmung Lernziele und Inhalt</t>
  </si>
  <si>
    <t>5: Die dargestellten Lerninhalte decken überwiegend aber nicht vollständig die Lernziele ab.</t>
  </si>
  <si>
    <t>10: Die dargestellten Lerninhalte decken vollständig die Lernziele ab.</t>
  </si>
  <si>
    <t>Konsistenz der Inhalte</t>
  </si>
  <si>
    <t>5: Die dargestellten Inhalte sind überwiegend konsistent, die notwendigen Inhalte zum Verstehen des Lernangebots sind überwiegend vorhanden.</t>
  </si>
  <si>
    <t>10: Die dargestellten Inhalte sind konsistent dargerstellt. Alle Inhalte zum Verstehen des Lernangebots sind vorhanden.</t>
  </si>
  <si>
    <t>Grafische Visualisierung: Im Lernangebot werden Bilder/Grafiken (z.B. in Videos) genutzt, die einen Bezug zum Thema haben und jeweils den aktuell gezeigten Lerninhalt veranschaulichen bzw. das Verständnis unterstützen,</t>
  </si>
  <si>
    <t>1: Bilder/Grafiken (ggf. in Videos) dienen überwiegend der Unterstützung bei der Wissensvermittlung.  (Logo des Content-Anbieters sowie wie ähnliche Grafiken sind unschädlich).</t>
  </si>
  <si>
    <t>10: Bilder/Grafiken (ggf. in Videos) dienen vollständig der Unterstützung bei der Wissensvermittlung.  (Logo des Content-Anbieters sowie wie ähnliche Grafiken sind unschädlich).</t>
  </si>
  <si>
    <t>Nummer 2: 
Gesundheit - 
(Mentale Gesundheit)</t>
  </si>
  <si>
    <t>10: Die dargestellten Inhalte sind vollständig auf dem aktuellen fachlichen/wissenschaftlichen Stand.</t>
  </si>
  <si>
    <t>Nummer 3: 
Kommunikation - 
(Wirkungsvolle  Kommunikation)</t>
  </si>
  <si>
    <t>Nummer 4: 
Konfliktmanagement - 
(Schwierige Situationen managen)</t>
  </si>
  <si>
    <t>Nummer 5:
Künstliche Intelligenz - 
(Erfolgreiches Prompting, Promptdesign)</t>
  </si>
  <si>
    <t>Nummer 6: 
Softwareentwicklung - 
(Javascript Grundkurs)</t>
  </si>
  <si>
    <t>5: Die dargestellten Inhalte sind überweigend fachlich auf einem aktuellen Stand, d.h. fachliche Kenntnisse sind aktuell und basieren auf akutell üblichen Programmiertechniken.</t>
  </si>
  <si>
    <t>10: Die dargestellten Inhalte sind  fachlich auf einem aktuellen Stand, d.h. fachliche Kenntnisse sind aktuell und basieren auf akutell üblichen Programmiertechniken.</t>
  </si>
  <si>
    <t>Nummer 7: 
Businesssoftware - 
(Excel: Formelfunktionen für Fortgeschrittene)</t>
  </si>
  <si>
    <t>Nummer 8: 
Data-Analytics - 
GitHub Grundlagen</t>
  </si>
  <si>
    <t>5: Die dargestellten Inhalte bilden eine Softwareversion ab, die identisch mit der aktuellen Hauptversion ist. Die dargestellte Nebenversion ist gegenüber der aktuellen Nebenversion mindestens ein halbes Jahr veraltet.
Fachliche Aussagen passen überwiegend zur aktuellen Version von GitHub.</t>
  </si>
  <si>
    <t>10: Die dargestellten Inhalte sind vollständig auf dem aktuellen fachlichen Stand.
Die dargestellten Inhalte bilden die aktuelle Softwareversion (Hauptversion und Nebenversion (niht älter als ein halbes Jahr)) ab.</t>
  </si>
  <si>
    <t>Alle Ergänzungen zum jeweiligen B-Kriterium erfolgen ausschließlich in Spalte O dieser Bewertungsmatrix</t>
  </si>
  <si>
    <t>Verweise auf andere Dokumente (Ausnahmen sind einzureichende Dokumente, z.B. Arbeitsproben), Internetlinks usw. sind nicht erlaubt.</t>
  </si>
  <si>
    <t>Umfangreiches Lernangebot und Wissenstiefe</t>
  </si>
  <si>
    <t>Nennung von Lernangeboten in Spalte O. Je Angebot 1 Punkt, maximal 10 Punkte gesamt</t>
  </si>
  <si>
    <t>Bei B-Kriterien kann es wahlweise JA oder NEIN-Antworten oder Antworten mit einer anderen Bezeichnung, z.B. "irrelevant" geben.</t>
  </si>
  <si>
    <t>Ausrichtung Lernangebot, Ausweitung Bedürfnisse der öffentlichen Verwaltung in Deutschland</t>
  </si>
  <si>
    <t>Beschreibung von A- &amp; B-Kriterium
Verweise auf Fremddokumente, URLs usw. sind unzulässig.  Ausnahme: einzureichende Dokumente (z.B. Arbeitsprobendokument).</t>
  </si>
  <si>
    <t>Gestaltung der Lerninhalte</t>
  </si>
  <si>
    <t>Beschreibung A- &amp; B-Kriterium
Verweise auf Drittdokumente, URLs usw. sind unzulässig.</t>
  </si>
  <si>
    <t>1: Die dargestellten Inhalte sind überwiegend fachlich/wissenschaftlich auf einem nicht mehr aktuellen Stand, d.h. fachliche/wissenschaftliche Kenntnisse sind über zwei Jahre veraltet.</t>
  </si>
  <si>
    <t>1: Es fehlt eine klare, geordnete Struktur, mit der die Inhalte nachvollzogen werden können. Eine Agenda, Lernziele werden nur rudimentär/oberflächlich genannt.</t>
  </si>
  <si>
    <t>1: Aussagen kaum vorhanden; gesprochene Texte sind sehr undeutlich, mit starkem Akzent oder Sprachfehler (z.B. lispeln), sehr künstlich o.ä. gesprochen. Das Sprachniveau entspricht nur sehr gering der Zielgruppe</t>
  </si>
  <si>
    <t>10: Die Aussagen treffen zu. Die Sprache ist klar und deutlich. Das Sprachniveau entspricht der Zielgruppe.</t>
  </si>
  <si>
    <t>5: Aussagen treffen überweigend zu. Abstriche gibt es bei einzelnen Aspekten, z.B. leicht undeutliche oder auffällig akzentuierte Sprache, teilweise fehlende Berücksichtigung der Ansprache der Zielgruppe</t>
  </si>
  <si>
    <t>1: Die dargestellten Lerninhalte decken nur sehr gering die Lernziele ab.</t>
  </si>
  <si>
    <t>1: Die dargestellten Inhalte sind lückenhaft. Eine durchgehende Konsistenz der Inhalte ist nicht erkennbar. Wichtige Inhalte zum Verstehen des Lernangebots fehlen zu einem überwiegenden Teil.</t>
  </si>
  <si>
    <t>1: Bilder/Grafiken (ggf. in Videos) sind vollständig oder weitestgehend nur Füllmaterial und dienen nur zu einem kleinen Teil der Unterstützung bei der Wissensvermittlung. (Logo des Content-Anbieters sowie wie ähnliche Grafiken sind unschädlich).</t>
  </si>
  <si>
    <t>1: Die dargestellten Inhalte bilden eine Softwarehauptversion ab, die mindestens eine Version zurückliegt.
Fachliche Aussagen passen zum größten Teil nicht mehr zur aktuellen Version von GitHub.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</si>
</sst>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5" x14ac:knownFonts="1">
    <font>
      <sz val="11"/>
      <color theme="1"/>
      <name val="Aptos Narrow"/>
      <family val="2"/>
      <scheme val="minor"/>
    </font>
    <font>
      <sz val="10"/>
      <color theme="1"/>
      <name val="Arial"/>
      <family val="2"/>
    </font>
    <font>
      <b/>
      <sz val="12"/>
      <color theme="1"/>
      <name val="Arial"/>
      <family val="2"/>
    </font>
    <font>
      <b/>
      <sz val="12"/>
      <color rgb="FFFF0000"/>
      <name val="Arial"/>
      <family val="2"/>
    </font>
    <font>
      <b/>
      <sz val="10"/>
      <color theme="1"/>
      <name val="Arial"/>
      <family val="2"/>
    </font>
    <font>
      <sz val="10"/>
      <color rgb="FFFF0000"/>
      <name val="Arial"/>
      <family val="2"/>
    </font>
    <font>
      <b/>
      <sz val="10"/>
      <name val="Arial"/>
      <family val="2"/>
    </font>
    <font>
      <b/>
      <sz val="11"/>
      <color theme="1"/>
      <name val="Aptos Narrow"/>
      <family val="2"/>
      <scheme val="minor"/>
    </font>
    <font>
      <b/>
      <sz val="12"/>
      <name val="Arial"/>
      <family val="2"/>
    </font>
    <font>
      <sz val="10"/>
      <name val="Arial"/>
      <family val="2"/>
    </font>
    <font>
      <b/>
      <sz val="11"/>
      <color rgb="FFFF0000"/>
      <name val="Aptos Narrow"/>
      <family val="2"/>
      <scheme val="minor"/>
    </font>
    <font>
      <b/>
      <sz val="10"/>
      <color rgb="FFFF0000"/>
      <name val="Arial"/>
      <family val="2"/>
    </font>
    <font>
      <sz val="12"/>
      <color theme="1"/>
      <name val="Arial"/>
      <family val="2"/>
    </font>
    <font>
      <b/>
      <sz val="18"/>
      <color theme="1"/>
      <name val="Aptos Narrow"/>
      <family val="2"/>
      <scheme val="minor"/>
    </font>
    <font>
      <sz val="11"/>
      <color theme="1"/>
      <name val="Aptos Narrow"/>
      <family val="2"/>
      <scheme val="minor"/>
    </font>
    <font>
      <sz val="12"/>
      <color theme="1"/>
      <name val="Aptos Narrow"/>
      <family val="2"/>
      <scheme val="minor"/>
    </font>
    <font>
      <b/>
      <sz val="12"/>
      <color theme="1"/>
      <name val="Aptos Narrow"/>
      <family val="2"/>
      <scheme val="minor"/>
    </font>
    <font>
      <b/>
      <sz val="14"/>
      <color theme="1"/>
      <name val="Aptos Narrow"/>
      <family val="2"/>
      <scheme val="minor"/>
    </font>
    <font>
      <b/>
      <sz val="16"/>
      <name val="Arial"/>
      <family val="2"/>
    </font>
    <font>
      <sz val="16"/>
      <color theme="1"/>
      <name val="Aptos Narrow"/>
      <family val="2"/>
      <scheme val="minor"/>
    </font>
    <font>
      <b/>
      <sz val="16"/>
      <color theme="1"/>
      <name val="Aptos Narrow"/>
      <family val="2"/>
      <scheme val="minor"/>
    </font>
    <font>
      <b/>
      <sz val="11"/>
      <color theme="1"/>
      <name val="Arial"/>
      <family val="2"/>
    </font>
    <font>
      <b/>
      <sz val="14"/>
      <color rgb="FFFF0000"/>
      <name val="Aptos Narrow"/>
      <family val="2"/>
      <scheme val="minor"/>
    </font>
    <font>
      <sz val="10"/>
      <color theme="4"/>
      <name val="Arial"/>
      <family val="2"/>
    </font>
    <font>
      <sz val="11"/>
      <color theme="4"/>
      <name val="Aptos Narrow"/>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89999084444715716"/>
        <bgColor indexed="64"/>
      </patternFill>
    </fill>
    <fill>
      <patternFill patternType="solid">
        <fgColor theme="0" tint="-4.9989318521683403E-2"/>
        <bgColor indexed="64"/>
      </patternFill>
    </fill>
    <fill>
      <patternFill patternType="solid">
        <fgColor theme="7"/>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43" fontId="14" fillId="0" borderId="0" applyFont="0" applyFill="0" applyBorder="0" applyAlignment="0" applyProtection="0"/>
  </cellStyleXfs>
  <cellXfs count="206">
    <xf numFmtId="0" fontId="0" fillId="0" borderId="0" xfId="0"/>
    <xf numFmtId="0" fontId="1" fillId="0" borderId="0" xfId="0" applyFont="1" applyAlignment="1">
      <alignment vertical="top"/>
    </xf>
    <xf numFmtId="0" fontId="1" fillId="0" borderId="0" xfId="0" applyFont="1" applyAlignment="1">
      <alignment horizontal="left" vertical="top"/>
    </xf>
    <xf numFmtId="164" fontId="1" fillId="0" borderId="0" xfId="0" applyNumberFormat="1" applyFont="1" applyAlignment="1">
      <alignment horizontal="left" vertical="top"/>
    </xf>
    <xf numFmtId="0" fontId="1"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center" vertical="top" wrapText="1"/>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164" fontId="4" fillId="2" borderId="2" xfId="0" applyNumberFormat="1" applyFont="1" applyFill="1" applyBorder="1" applyAlignment="1">
      <alignment horizontal="left" vertical="top"/>
    </xf>
    <xf numFmtId="0" fontId="1" fillId="2" borderId="2" xfId="0" applyFont="1" applyFill="1" applyBorder="1" applyAlignment="1">
      <alignment vertical="top" wrapText="1"/>
    </xf>
    <xf numFmtId="0" fontId="4" fillId="2" borderId="2" xfId="0" applyFont="1" applyFill="1" applyBorder="1" applyAlignment="1">
      <alignment horizontal="left" vertical="top" wrapText="1"/>
    </xf>
    <xf numFmtId="0" fontId="1" fillId="2" borderId="2" xfId="0" applyFont="1" applyFill="1" applyBorder="1" applyAlignment="1">
      <alignment vertical="top"/>
    </xf>
    <xf numFmtId="0" fontId="1" fillId="2" borderId="3" xfId="0" applyFont="1" applyFill="1" applyBorder="1" applyAlignment="1">
      <alignment horizontal="left" vertical="top" wrapText="1"/>
    </xf>
    <xf numFmtId="0" fontId="1" fillId="3" borderId="1" xfId="0" applyFont="1" applyFill="1" applyBorder="1" applyAlignment="1">
      <alignment horizontal="left" vertical="top"/>
    </xf>
    <xf numFmtId="0" fontId="1" fillId="3" borderId="2" xfId="0" applyFont="1" applyFill="1" applyBorder="1" applyAlignment="1">
      <alignment horizontal="left" vertical="top"/>
    </xf>
    <xf numFmtId="164" fontId="1" fillId="3" borderId="2" xfId="0" applyNumberFormat="1" applyFont="1" applyFill="1" applyBorder="1" applyAlignment="1">
      <alignment horizontal="left" vertical="top"/>
    </xf>
    <xf numFmtId="0" fontId="1" fillId="3" borderId="2" xfId="0" applyFont="1" applyFill="1" applyBorder="1" applyAlignment="1">
      <alignment vertical="top" wrapText="1"/>
    </xf>
    <xf numFmtId="0" fontId="1" fillId="3" borderId="2" xfId="0" applyFont="1" applyFill="1" applyBorder="1" applyAlignment="1">
      <alignment vertical="top"/>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xf>
    <xf numFmtId="0" fontId="1" fillId="3" borderId="5" xfId="0" applyFont="1" applyFill="1" applyBorder="1" applyAlignment="1">
      <alignment horizontal="left" vertical="top"/>
    </xf>
    <xf numFmtId="164" fontId="1" fillId="3" borderId="5" xfId="0" applyNumberFormat="1" applyFont="1" applyFill="1" applyBorder="1" applyAlignment="1">
      <alignment horizontal="left" vertical="top"/>
    </xf>
    <xf numFmtId="0" fontId="1" fillId="3" borderId="5" xfId="0" applyFont="1" applyFill="1" applyBorder="1" applyAlignment="1">
      <alignment vertical="top" wrapText="1"/>
    </xf>
    <xf numFmtId="0" fontId="4" fillId="3" borderId="5" xfId="0" applyFont="1" applyFill="1" applyBorder="1" applyAlignment="1">
      <alignment vertical="top" wrapText="1"/>
    </xf>
    <xf numFmtId="0" fontId="6" fillId="3" borderId="6" xfId="0" applyFont="1" applyFill="1" applyBorder="1" applyAlignment="1">
      <alignment vertical="top" wrapText="1"/>
    </xf>
    <xf numFmtId="0" fontId="1" fillId="3" borderId="7" xfId="0" applyFont="1" applyFill="1" applyBorder="1" applyAlignment="1">
      <alignment horizontal="left" vertical="top" wrapText="1"/>
    </xf>
    <xf numFmtId="0" fontId="1" fillId="3" borderId="5" xfId="0" applyFont="1" applyFill="1" applyBorder="1" applyAlignment="1">
      <alignment vertical="top"/>
    </xf>
    <xf numFmtId="0" fontId="1" fillId="4" borderId="7" xfId="0" applyFont="1" applyFill="1" applyBorder="1" applyAlignment="1">
      <alignment horizontal="left" vertical="top" wrapText="1"/>
    </xf>
    <xf numFmtId="0" fontId="1" fillId="5" borderId="6" xfId="0" applyFont="1" applyFill="1" applyBorder="1" applyAlignment="1" applyProtection="1">
      <alignment vertical="top" wrapText="1"/>
      <protection locked="0"/>
    </xf>
    <xf numFmtId="0" fontId="1" fillId="5" borderId="5" xfId="0" applyFont="1" applyFill="1" applyBorder="1" applyAlignment="1" applyProtection="1">
      <alignment vertical="top" wrapText="1"/>
      <protection locked="0"/>
    </xf>
    <xf numFmtId="0" fontId="0" fillId="0" borderId="5" xfId="0" applyBorder="1"/>
    <xf numFmtId="0" fontId="6" fillId="0" borderId="5" xfId="0" applyFont="1" applyBorder="1" applyAlignment="1">
      <alignment horizontal="center"/>
    </xf>
    <xf numFmtId="49" fontId="6" fillId="0" borderId="5" xfId="0" applyNumberFormat="1" applyFont="1" applyBorder="1" applyAlignment="1">
      <alignment horizontal="center"/>
    </xf>
    <xf numFmtId="0" fontId="0" fillId="0" borderId="0" xfId="0" applyAlignment="1">
      <alignment vertical="top"/>
    </xf>
    <xf numFmtId="49" fontId="0" fillId="6" borderId="5" xfId="0" applyNumberFormat="1" applyFill="1" applyBorder="1" applyAlignment="1">
      <alignment vertical="top" wrapText="1"/>
    </xf>
    <xf numFmtId="0" fontId="10" fillId="0" borderId="0" xfId="0" applyFont="1"/>
    <xf numFmtId="0" fontId="7" fillId="0" borderId="0" xfId="0" applyFont="1" applyAlignment="1">
      <alignment vertical="top"/>
    </xf>
    <xf numFmtId="0" fontId="4" fillId="3" borderId="5" xfId="0" applyFont="1" applyFill="1" applyBorder="1" applyAlignment="1">
      <alignment horizontal="left" vertical="top"/>
    </xf>
    <xf numFmtId="164" fontId="4" fillId="3" borderId="5" xfId="0" applyNumberFormat="1" applyFont="1" applyFill="1" applyBorder="1" applyAlignment="1">
      <alignment horizontal="left" vertical="top"/>
    </xf>
    <xf numFmtId="0" fontId="4" fillId="3" borderId="5" xfId="0" applyFont="1" applyFill="1" applyBorder="1" applyAlignment="1">
      <alignment vertical="top"/>
    </xf>
    <xf numFmtId="0" fontId="4" fillId="4" borderId="5" xfId="0" applyFont="1" applyFill="1" applyBorder="1" applyAlignment="1">
      <alignment horizontal="left" vertical="top" wrapText="1"/>
    </xf>
    <xf numFmtId="0" fontId="12" fillId="0" borderId="0" xfId="0" applyFont="1" applyAlignment="1">
      <alignment vertical="top" wrapText="1"/>
    </xf>
    <xf numFmtId="0" fontId="7" fillId="0" borderId="0" xfId="0" applyFont="1"/>
    <xf numFmtId="0" fontId="13" fillId="0" borderId="0" xfId="0" applyFont="1"/>
    <xf numFmtId="0" fontId="0" fillId="7" borderId="5" xfId="0" applyFill="1" applyBorder="1" applyAlignment="1">
      <alignment horizontal="center" vertical="top"/>
    </xf>
    <xf numFmtId="49" fontId="0" fillId="6" borderId="5" xfId="0" applyNumberFormat="1" applyFill="1" applyBorder="1" applyAlignment="1">
      <alignment horizontal="center" vertical="top"/>
    </xf>
    <xf numFmtId="0" fontId="8" fillId="0" borderId="12" xfId="0" applyFont="1" applyBorder="1"/>
    <xf numFmtId="0" fontId="8" fillId="0" borderId="4" xfId="0" applyFont="1" applyBorder="1"/>
    <xf numFmtId="0" fontId="6" fillId="0" borderId="7" xfId="0" applyFont="1" applyBorder="1" applyAlignment="1">
      <alignment horizontal="center" wrapText="1"/>
    </xf>
    <xf numFmtId="0" fontId="0" fillId="6" borderId="7" xfId="0" applyFill="1" applyBorder="1" applyAlignment="1">
      <alignment vertical="top" wrapText="1"/>
    </xf>
    <xf numFmtId="49" fontId="0" fillId="6" borderId="16" xfId="0" applyNumberFormat="1" applyFill="1" applyBorder="1" applyAlignment="1">
      <alignment horizontal="center" vertical="top"/>
    </xf>
    <xf numFmtId="0" fontId="0" fillId="7" borderId="16" xfId="0" applyFill="1" applyBorder="1" applyAlignment="1">
      <alignment horizontal="center" vertical="top"/>
    </xf>
    <xf numFmtId="0" fontId="0" fillId="6" borderId="17" xfId="0" applyFill="1" applyBorder="1" applyAlignment="1">
      <alignment vertical="top" wrapText="1"/>
    </xf>
    <xf numFmtId="0" fontId="8" fillId="0" borderId="14" xfId="0" applyFont="1" applyBorder="1"/>
    <xf numFmtId="0" fontId="8" fillId="0" borderId="7" xfId="0" applyFont="1" applyBorder="1"/>
    <xf numFmtId="0" fontId="9" fillId="6" borderId="7" xfId="0" applyFont="1" applyFill="1" applyBorder="1" applyAlignment="1">
      <alignment vertical="top" wrapText="1"/>
    </xf>
    <xf numFmtId="0" fontId="9" fillId="6" borderId="17" xfId="0" applyFont="1" applyFill="1" applyBorder="1" applyAlignment="1">
      <alignment vertical="top" wrapText="1"/>
    </xf>
    <xf numFmtId="0" fontId="6" fillId="0" borderId="4" xfId="0" applyFont="1" applyBorder="1" applyAlignment="1">
      <alignment horizontal="center"/>
    </xf>
    <xf numFmtId="49" fontId="6" fillId="0" borderId="7" xfId="0" applyNumberFormat="1" applyFont="1" applyBorder="1" applyAlignment="1">
      <alignment horizontal="center"/>
    </xf>
    <xf numFmtId="0" fontId="0" fillId="6" borderId="4" xfId="0" applyFill="1" applyBorder="1" applyAlignment="1">
      <alignment horizontal="left" vertical="top" wrapText="1"/>
    </xf>
    <xf numFmtId="49" fontId="0" fillId="6" borderId="7" xfId="0" applyNumberFormat="1" applyFill="1" applyBorder="1" applyAlignment="1">
      <alignment vertical="top" wrapText="1"/>
    </xf>
    <xf numFmtId="0" fontId="0" fillId="6" borderId="4" xfId="0" applyFill="1" applyBorder="1" applyAlignment="1">
      <alignment horizontal="left" wrapText="1"/>
    </xf>
    <xf numFmtId="0" fontId="0" fillId="6" borderId="15" xfId="0" applyFill="1" applyBorder="1" applyAlignment="1">
      <alignment horizontal="left" vertical="top" wrapText="1"/>
    </xf>
    <xf numFmtId="49" fontId="0" fillId="6" borderId="17" xfId="0" applyNumberFormat="1" applyFill="1" applyBorder="1" applyAlignment="1">
      <alignment vertical="top" wrapText="1"/>
    </xf>
    <xf numFmtId="49" fontId="6" fillId="0" borderId="4" xfId="0" applyNumberFormat="1" applyFont="1" applyBorder="1" applyAlignment="1">
      <alignment horizontal="center"/>
    </xf>
    <xf numFmtId="0" fontId="0" fillId="6" borderId="4" xfId="0" applyFill="1" applyBorder="1" applyAlignment="1">
      <alignment horizontal="center" vertical="top" wrapText="1"/>
    </xf>
    <xf numFmtId="0" fontId="0" fillId="6" borderId="5" xfId="0" applyFill="1" applyBorder="1" applyAlignment="1">
      <alignment horizontal="center" vertical="top" wrapText="1"/>
    </xf>
    <xf numFmtId="0" fontId="0" fillId="6" borderId="15" xfId="0" applyFill="1" applyBorder="1" applyAlignment="1">
      <alignment horizontal="center" vertical="top" wrapText="1"/>
    </xf>
    <xf numFmtId="0" fontId="0" fillId="6" borderId="16" xfId="0" applyFill="1" applyBorder="1" applyAlignment="1">
      <alignment horizontal="center" vertical="top" wrapText="1"/>
    </xf>
    <xf numFmtId="0" fontId="20" fillId="6" borderId="17" xfId="0" applyFont="1" applyFill="1" applyBorder="1" applyAlignment="1">
      <alignment vertical="top" wrapText="1"/>
    </xf>
    <xf numFmtId="0" fontId="19" fillId="6" borderId="15" xfId="0" applyFont="1" applyFill="1" applyBorder="1" applyAlignment="1">
      <alignment horizontal="center" vertical="top"/>
    </xf>
    <xf numFmtId="49" fontId="19" fillId="6" borderId="16" xfId="0" applyNumberFormat="1" applyFont="1" applyFill="1" applyBorder="1"/>
    <xf numFmtId="0" fontId="18" fillId="6" borderId="27" xfId="0" applyFont="1" applyFill="1" applyBorder="1" applyAlignment="1">
      <alignment vertical="top" wrapText="1"/>
    </xf>
    <xf numFmtId="0" fontId="19" fillId="6" borderId="21" xfId="0" applyFont="1" applyFill="1" applyBorder="1"/>
    <xf numFmtId="49" fontId="19" fillId="6" borderId="8" xfId="0" applyNumberFormat="1" applyFont="1" applyFill="1" applyBorder="1"/>
    <xf numFmtId="49" fontId="19" fillId="6" borderId="27" xfId="0" applyNumberFormat="1" applyFont="1" applyFill="1" applyBorder="1"/>
    <xf numFmtId="0" fontId="0" fillId="6" borderId="23" xfId="0" applyFill="1" applyBorder="1" applyAlignment="1">
      <alignment horizontal="center" vertical="top" wrapText="1"/>
    </xf>
    <xf numFmtId="0" fontId="0" fillId="6" borderId="11" xfId="0" applyFill="1" applyBorder="1" applyAlignment="1">
      <alignment horizontal="center" vertical="top" wrapText="1"/>
    </xf>
    <xf numFmtId="49" fontId="0" fillId="6" borderId="11" xfId="0" applyNumberFormat="1" applyFill="1" applyBorder="1" applyAlignment="1">
      <alignment horizontal="center" vertical="top"/>
    </xf>
    <xf numFmtId="0" fontId="0" fillId="7" borderId="11" xfId="0" applyFill="1" applyBorder="1" applyAlignment="1">
      <alignment horizontal="center" vertical="top"/>
    </xf>
    <xf numFmtId="0" fontId="0" fillId="6" borderId="28" xfId="0" applyFill="1" applyBorder="1" applyAlignment="1">
      <alignment vertical="top" wrapText="1"/>
    </xf>
    <xf numFmtId="0" fontId="18" fillId="8" borderId="27" xfId="0" applyFont="1" applyFill="1" applyBorder="1" applyAlignment="1">
      <alignment vertical="top" wrapText="1"/>
    </xf>
    <xf numFmtId="0" fontId="19" fillId="8" borderId="21" xfId="0" applyFont="1" applyFill="1" applyBorder="1"/>
    <xf numFmtId="49" fontId="19" fillId="8" borderId="8" xfId="0" applyNumberFormat="1" applyFont="1" applyFill="1" applyBorder="1"/>
    <xf numFmtId="49" fontId="19" fillId="8" borderId="27" xfId="0" applyNumberFormat="1" applyFont="1" applyFill="1" applyBorder="1"/>
    <xf numFmtId="0" fontId="19" fillId="8" borderId="15" xfId="0" applyFont="1" applyFill="1" applyBorder="1" applyAlignment="1">
      <alignment horizontal="center" vertical="top"/>
    </xf>
    <xf numFmtId="49" fontId="19" fillId="8" borderId="16" xfId="0" applyNumberFormat="1" applyFont="1" applyFill="1" applyBorder="1"/>
    <xf numFmtId="0" fontId="20" fillId="8" borderId="17" xfId="0" applyFont="1" applyFill="1" applyBorder="1" applyAlignment="1">
      <alignment vertical="top" wrapText="1"/>
    </xf>
    <xf numFmtId="0" fontId="9" fillId="8" borderId="7" xfId="0" applyFont="1" applyFill="1" applyBorder="1" applyAlignment="1">
      <alignment vertical="top" wrapText="1"/>
    </xf>
    <xf numFmtId="0" fontId="0" fillId="8" borderId="4" xfId="0" applyFill="1" applyBorder="1" applyAlignment="1">
      <alignment horizontal="left" vertical="top" wrapText="1"/>
    </xf>
    <xf numFmtId="49" fontId="0" fillId="8" borderId="5" xfId="0" applyNumberFormat="1" applyFill="1" applyBorder="1" applyAlignment="1">
      <alignment vertical="top" wrapText="1"/>
    </xf>
    <xf numFmtId="49" fontId="0" fillId="8" borderId="7" xfId="0" applyNumberFormat="1" applyFill="1" applyBorder="1" applyAlignment="1">
      <alignment vertical="top" wrapText="1"/>
    </xf>
    <xf numFmtId="0" fontId="0" fillId="8" borderId="23" xfId="0" applyFill="1" applyBorder="1" applyAlignment="1">
      <alignment horizontal="center" vertical="top" wrapText="1"/>
    </xf>
    <xf numFmtId="0" fontId="0" fillId="8" borderId="11" xfId="0" applyFill="1" applyBorder="1" applyAlignment="1">
      <alignment horizontal="center" vertical="top" wrapText="1"/>
    </xf>
    <xf numFmtId="49" fontId="0" fillId="8" borderId="11" xfId="0" applyNumberFormat="1" applyFill="1" applyBorder="1" applyAlignment="1">
      <alignment horizontal="center" vertical="top"/>
    </xf>
    <xf numFmtId="0" fontId="0" fillId="8" borderId="28" xfId="0" applyFill="1" applyBorder="1" applyAlignment="1">
      <alignment vertical="top" wrapText="1"/>
    </xf>
    <xf numFmtId="0" fontId="0" fillId="8" borderId="4" xfId="0" applyFill="1" applyBorder="1" applyAlignment="1">
      <alignment horizontal="center" vertical="top" wrapText="1"/>
    </xf>
    <xf numFmtId="0" fontId="0" fillId="8" borderId="5" xfId="0" applyFill="1" applyBorder="1" applyAlignment="1">
      <alignment horizontal="center" vertical="top" wrapText="1"/>
    </xf>
    <xf numFmtId="49" fontId="0" fillId="8" borderId="5" xfId="0" applyNumberFormat="1" applyFill="1" applyBorder="1" applyAlignment="1">
      <alignment horizontal="center" vertical="top"/>
    </xf>
    <xf numFmtId="0" fontId="0" fillId="8" borderId="7" xfId="0" applyFill="1" applyBorder="1" applyAlignment="1">
      <alignment vertical="top" wrapText="1"/>
    </xf>
    <xf numFmtId="0" fontId="0" fillId="8" borderId="4" xfId="0" applyFill="1" applyBorder="1" applyAlignment="1">
      <alignment horizontal="left" wrapText="1"/>
    </xf>
    <xf numFmtId="0" fontId="0" fillId="8" borderId="15" xfId="0" applyFill="1" applyBorder="1" applyAlignment="1">
      <alignment horizontal="center" vertical="top" wrapText="1"/>
    </xf>
    <xf numFmtId="0" fontId="0" fillId="8" borderId="16" xfId="0" applyFill="1" applyBorder="1" applyAlignment="1">
      <alignment horizontal="center" vertical="top" wrapText="1"/>
    </xf>
    <xf numFmtId="49" fontId="0" fillId="8" borderId="16" xfId="0" applyNumberFormat="1" applyFill="1" applyBorder="1" applyAlignment="1">
      <alignment horizontal="center" vertical="top"/>
    </xf>
    <xf numFmtId="0" fontId="0" fillId="8" borderId="17" xfId="0" applyFill="1" applyBorder="1" applyAlignment="1">
      <alignment vertical="top" wrapText="1"/>
    </xf>
    <xf numFmtId="0" fontId="7" fillId="0" borderId="0" xfId="0" applyFont="1" applyAlignment="1">
      <alignment horizontal="left"/>
    </xf>
    <xf numFmtId="0" fontId="17" fillId="0" borderId="0" xfId="0" applyFont="1"/>
    <xf numFmtId="0" fontId="7" fillId="0" borderId="5" xfId="0" applyFont="1" applyBorder="1" applyAlignment="1">
      <alignment horizontal="center"/>
    </xf>
    <xf numFmtId="0" fontId="13" fillId="0" borderId="0" xfId="0" applyFont="1" applyAlignment="1">
      <alignment horizontal="left"/>
    </xf>
    <xf numFmtId="0" fontId="0" fillId="0" borderId="8" xfId="0" applyBorder="1"/>
    <xf numFmtId="0" fontId="0" fillId="0" borderId="7" xfId="0" applyBorder="1"/>
    <xf numFmtId="0" fontId="0" fillId="0" borderId="27" xfId="0" applyBorder="1"/>
    <xf numFmtId="0" fontId="0" fillId="0" borderId="6" xfId="0" applyBorder="1" applyAlignment="1">
      <alignment horizontal="right"/>
    </xf>
    <xf numFmtId="0" fontId="0" fillId="0" borderId="8" xfId="0" applyBorder="1" applyAlignment="1">
      <alignment horizontal="center"/>
    </xf>
    <xf numFmtId="0" fontId="0" fillId="0" borderId="0" xfId="0" applyAlignment="1">
      <alignment horizontal="left"/>
    </xf>
    <xf numFmtId="0" fontId="0" fillId="0" borderId="0" xfId="0" applyAlignment="1">
      <alignment horizontal="center"/>
    </xf>
    <xf numFmtId="0" fontId="0" fillId="0" borderId="11" xfId="0" applyBorder="1"/>
    <xf numFmtId="0" fontId="0" fillId="0" borderId="11" xfId="0" applyBorder="1" applyAlignment="1">
      <alignment horizontal="center"/>
    </xf>
    <xf numFmtId="0" fontId="7" fillId="0" borderId="13" xfId="0" applyFont="1" applyBorder="1"/>
    <xf numFmtId="0" fontId="7" fillId="0" borderId="14" xfId="0" applyFont="1" applyBorder="1"/>
    <xf numFmtId="0" fontId="0" fillId="0" borderId="4" xfId="0" applyBorder="1"/>
    <xf numFmtId="0" fontId="0" fillId="0" borderId="15" xfId="0" applyBorder="1"/>
    <xf numFmtId="0" fontId="0" fillId="0" borderId="16" xfId="0" applyBorder="1"/>
    <xf numFmtId="0" fontId="7" fillId="0" borderId="16" xfId="0" applyFont="1" applyBorder="1" applyAlignment="1">
      <alignment horizontal="center"/>
    </xf>
    <xf numFmtId="0" fontId="0" fillId="0" borderId="17" xfId="0" applyBorder="1" applyAlignment="1">
      <alignment horizontal="left"/>
    </xf>
    <xf numFmtId="0" fontId="0" fillId="0" borderId="23" xfId="0" applyBorder="1"/>
    <xf numFmtId="0" fontId="0" fillId="0" borderId="28" xfId="0" applyBorder="1"/>
    <xf numFmtId="0" fontId="0" fillId="0" borderId="21" xfId="0" applyBorder="1"/>
    <xf numFmtId="0" fontId="16" fillId="6" borderId="30" xfId="0" applyFont="1" applyFill="1" applyBorder="1"/>
    <xf numFmtId="0" fontId="16" fillId="6" borderId="31" xfId="0" applyFont="1" applyFill="1" applyBorder="1"/>
    <xf numFmtId="0" fontId="15" fillId="6" borderId="31" xfId="0" applyFont="1" applyFill="1" applyBorder="1"/>
    <xf numFmtId="0" fontId="16" fillId="6" borderId="31" xfId="0" applyFont="1" applyFill="1" applyBorder="1" applyAlignment="1">
      <alignment horizontal="center"/>
    </xf>
    <xf numFmtId="0" fontId="15" fillId="6" borderId="29" xfId="0" applyFont="1" applyFill="1" applyBorder="1"/>
    <xf numFmtId="0" fontId="7" fillId="6" borderId="12" xfId="0" applyFont="1" applyFill="1" applyBorder="1"/>
    <xf numFmtId="0" fontId="7" fillId="6" borderId="13" xfId="0" applyFont="1" applyFill="1" applyBorder="1"/>
    <xf numFmtId="0" fontId="7" fillId="6" borderId="14" xfId="0" applyFont="1" applyFill="1" applyBorder="1"/>
    <xf numFmtId="0" fontId="7" fillId="0" borderId="12" xfId="0" applyFont="1" applyBorder="1" applyAlignment="1">
      <alignment horizontal="left"/>
    </xf>
    <xf numFmtId="0" fontId="7" fillId="0" borderId="13" xfId="0" applyFont="1" applyBorder="1" applyAlignment="1">
      <alignment horizontal="left"/>
    </xf>
    <xf numFmtId="0" fontId="17" fillId="6" borderId="26" xfId="0" applyFont="1" applyFill="1" applyBorder="1"/>
    <xf numFmtId="165" fontId="0" fillId="0" borderId="7" xfId="1" applyNumberFormat="1" applyFont="1" applyBorder="1"/>
    <xf numFmtId="165" fontId="0" fillId="0" borderId="17" xfId="1" applyNumberFormat="1" applyFont="1" applyBorder="1"/>
    <xf numFmtId="165" fontId="17" fillId="0" borderId="26" xfId="1" applyNumberFormat="1" applyFont="1" applyBorder="1"/>
    <xf numFmtId="0" fontId="22" fillId="0" borderId="0" xfId="0" applyFont="1"/>
    <xf numFmtId="0" fontId="23" fillId="0" borderId="0" xfId="0" applyFont="1" applyAlignment="1">
      <alignment vertical="top"/>
    </xf>
    <xf numFmtId="0" fontId="23" fillId="0" borderId="0" xfId="0" applyFont="1" applyAlignment="1">
      <alignment horizontal="left" vertical="top"/>
    </xf>
    <xf numFmtId="164" fontId="23" fillId="0" borderId="0" xfId="0" applyNumberFormat="1" applyFont="1" applyAlignment="1">
      <alignment horizontal="left" vertical="top"/>
    </xf>
    <xf numFmtId="0" fontId="23" fillId="0" borderId="0" xfId="0" applyFont="1" applyAlignment="1">
      <alignment vertical="top" wrapText="1"/>
    </xf>
    <xf numFmtId="0" fontId="23" fillId="0" borderId="0" xfId="0" applyFont="1" applyAlignment="1">
      <alignment horizontal="left" vertical="top" wrapText="1"/>
    </xf>
    <xf numFmtId="0" fontId="24" fillId="0" borderId="0" xfId="0" applyFont="1"/>
    <xf numFmtId="0" fontId="0" fillId="8" borderId="15" xfId="0" applyFill="1" applyBorder="1" applyAlignment="1">
      <alignment horizontal="left" vertical="top" wrapText="1"/>
    </xf>
    <xf numFmtId="0" fontId="11" fillId="3" borderId="6" xfId="0" applyFont="1" applyFill="1" applyBorder="1" applyAlignment="1">
      <alignment horizontal="left" vertical="top" wrapText="1"/>
    </xf>
    <xf numFmtId="0" fontId="11" fillId="3" borderId="9" xfId="0" applyFont="1" applyFill="1" applyBorder="1" applyAlignment="1">
      <alignment horizontal="left" vertical="top" wrapText="1"/>
    </xf>
    <xf numFmtId="0" fontId="2" fillId="3" borderId="32" xfId="0" applyFont="1" applyFill="1" applyBorder="1" applyAlignment="1">
      <alignment horizontal="left" wrapText="1"/>
    </xf>
    <xf numFmtId="0" fontId="2" fillId="3" borderId="10" xfId="0" applyFont="1" applyFill="1" applyBorder="1" applyAlignment="1">
      <alignment horizontal="left" wrapText="1"/>
    </xf>
    <xf numFmtId="0" fontId="2" fillId="3" borderId="9" xfId="0" applyFont="1" applyFill="1" applyBorder="1" applyAlignment="1">
      <alignment horizontal="left" wrapText="1"/>
    </xf>
    <xf numFmtId="0" fontId="2" fillId="6" borderId="0" xfId="0" applyFont="1" applyFill="1" applyAlignment="1">
      <alignment horizontal="left" vertical="top" wrapText="1"/>
    </xf>
    <xf numFmtId="0" fontId="21" fillId="3" borderId="32" xfId="0" applyFont="1" applyFill="1" applyBorder="1" applyAlignment="1">
      <alignment horizontal="left" wrapText="1"/>
    </xf>
    <xf numFmtId="0" fontId="21" fillId="3" borderId="10" xfId="0" applyFont="1" applyFill="1" applyBorder="1" applyAlignment="1">
      <alignment horizontal="left" wrapText="1"/>
    </xf>
    <xf numFmtId="0" fontId="21" fillId="3" borderId="9" xfId="0" applyFont="1" applyFill="1" applyBorder="1" applyAlignment="1">
      <alignment horizontal="left" wrapText="1"/>
    </xf>
    <xf numFmtId="0" fontId="11" fillId="3" borderId="10"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5" borderId="10" xfId="0" applyFont="1" applyFill="1" applyBorder="1" applyAlignment="1">
      <alignment horizontal="left" vertical="top" wrapText="1"/>
    </xf>
    <xf numFmtId="0" fontId="1" fillId="5" borderId="9" xfId="0" applyFont="1" applyFill="1" applyBorder="1" applyAlignment="1">
      <alignment horizontal="left" vertical="top" wrapText="1"/>
    </xf>
    <xf numFmtId="0" fontId="7" fillId="6" borderId="18" xfId="0" applyFont="1" applyFill="1" applyBorder="1" applyAlignment="1">
      <alignment horizontal="left"/>
    </xf>
    <xf numFmtId="0" fontId="7" fillId="6" borderId="19" xfId="0" applyFont="1" applyFill="1" applyBorder="1" applyAlignment="1">
      <alignment horizontal="left"/>
    </xf>
    <xf numFmtId="0" fontId="7" fillId="6" borderId="34" xfId="0" applyFont="1" applyFill="1" applyBorder="1" applyAlignment="1">
      <alignment horizontal="left"/>
    </xf>
    <xf numFmtId="0" fontId="0" fillId="0" borderId="4" xfId="0" applyBorder="1" applyAlignment="1">
      <alignment horizontal="left" vertical="top"/>
    </xf>
    <xf numFmtId="0" fontId="0" fillId="0" borderId="5" xfId="0" applyBorder="1" applyAlignment="1">
      <alignment horizontal="left" vertical="top"/>
    </xf>
    <xf numFmtId="0" fontId="17" fillId="0" borderId="0" xfId="0" applyFont="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17" fillId="0" borderId="24" xfId="0" applyFont="1" applyBorder="1" applyAlignment="1">
      <alignment horizontal="left"/>
    </xf>
    <xf numFmtId="0" fontId="17" fillId="0" borderId="25" xfId="0" applyFont="1" applyBorder="1" applyAlignment="1">
      <alignment horizontal="left"/>
    </xf>
    <xf numFmtId="0" fontId="0" fillId="0" borderId="6" xfId="0" applyBorder="1" applyAlignment="1">
      <alignment horizontal="right"/>
    </xf>
    <xf numFmtId="0" fontId="0" fillId="0" borderId="9" xfId="0" applyBorder="1" applyAlignment="1">
      <alignment horizontal="right"/>
    </xf>
    <xf numFmtId="0" fontId="16" fillId="6" borderId="35" xfId="0" applyFont="1" applyFill="1" applyBorder="1" applyAlignment="1">
      <alignment horizontal="left"/>
    </xf>
    <xf numFmtId="0" fontId="16" fillId="6" borderId="36" xfId="0" applyFont="1" applyFill="1" applyBorder="1" applyAlignment="1">
      <alignment horizontal="left"/>
    </xf>
    <xf numFmtId="0" fontId="16" fillId="6" borderId="37" xfId="0" applyFont="1" applyFill="1" applyBorder="1" applyAlignment="1">
      <alignment horizontal="left"/>
    </xf>
    <xf numFmtId="0" fontId="0" fillId="0" borderId="32" xfId="0" applyBorder="1" applyAlignment="1">
      <alignment horizontal="left" vertical="top"/>
    </xf>
    <xf numFmtId="0" fontId="0" fillId="0" borderId="10" xfId="0" applyBorder="1" applyAlignment="1">
      <alignment horizontal="left" vertical="top"/>
    </xf>
    <xf numFmtId="0" fontId="0" fillId="0" borderId="9" xfId="0" applyBorder="1" applyAlignment="1">
      <alignment horizontal="left" vertical="top"/>
    </xf>
    <xf numFmtId="0" fontId="16" fillId="6" borderId="39" xfId="0" applyFont="1" applyFill="1" applyBorder="1" applyAlignment="1">
      <alignment horizontal="right"/>
    </xf>
    <xf numFmtId="0" fontId="16" fillId="6" borderId="37" xfId="0" applyFont="1" applyFill="1" applyBorder="1" applyAlignment="1">
      <alignment horizontal="right"/>
    </xf>
    <xf numFmtId="0" fontId="0" fillId="0" borderId="6" xfId="0" applyBorder="1" applyAlignment="1">
      <alignment horizontal="left"/>
    </xf>
    <xf numFmtId="0" fontId="0" fillId="0" borderId="33" xfId="0" applyBorder="1" applyAlignment="1">
      <alignment horizontal="left"/>
    </xf>
    <xf numFmtId="0" fontId="7" fillId="6" borderId="38" xfId="0" applyFont="1" applyFill="1" applyBorder="1" applyAlignment="1">
      <alignment horizontal="left"/>
    </xf>
    <xf numFmtId="0" fontId="8"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9" fillId="6" borderId="21" xfId="0" applyFont="1" applyFill="1" applyBorder="1" applyAlignment="1">
      <alignment horizontal="left" vertical="top" wrapText="1"/>
    </xf>
    <xf numFmtId="0" fontId="9" fillId="6" borderId="22" xfId="0" applyFont="1" applyFill="1" applyBorder="1" applyAlignment="1">
      <alignment horizontal="left" vertical="top" wrapText="1"/>
    </xf>
    <xf numFmtId="0" fontId="9" fillId="6" borderId="24" xfId="0" applyFont="1" applyFill="1" applyBorder="1" applyAlignment="1">
      <alignment horizontal="left" vertical="top" wrapText="1"/>
    </xf>
    <xf numFmtId="0" fontId="9" fillId="8" borderId="21" xfId="0" applyFont="1" applyFill="1" applyBorder="1" applyAlignment="1">
      <alignment horizontal="left" vertical="top" wrapText="1"/>
    </xf>
    <xf numFmtId="0" fontId="9" fillId="8" borderId="22" xfId="0" applyFont="1" applyFill="1" applyBorder="1" applyAlignment="1">
      <alignment horizontal="left" vertical="top" wrapText="1"/>
    </xf>
    <xf numFmtId="0" fontId="9" fillId="8" borderId="24" xfId="0" applyFont="1" applyFill="1" applyBorder="1" applyAlignment="1">
      <alignment horizontal="left" vertical="top" wrapText="1"/>
    </xf>
    <xf numFmtId="0" fontId="7" fillId="6" borderId="0" xfId="0" applyFont="1" applyFill="1" applyAlignment="1">
      <alignment horizontal="center" vertical="top"/>
    </xf>
  </cellXfs>
  <cellStyles count="2">
    <cellStyle name="Komma" xfId="1" builtinId="3"/>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347499</xdr:colOff>
      <xdr:row>44</xdr:row>
      <xdr:rowOff>95740</xdr:rowOff>
    </xdr:from>
    <xdr:to>
      <xdr:col>7</xdr:col>
      <xdr:colOff>970237</xdr:colOff>
      <xdr:row>48</xdr:row>
      <xdr:rowOff>113257</xdr:rowOff>
    </xdr:to>
    <xdr:sp macro="" textlink="">
      <xdr:nvSpPr>
        <xdr:cNvPr id="2" name="Pfeil: nach unten 1">
          <a:extLst>
            <a:ext uri="{FF2B5EF4-FFF2-40B4-BE49-F238E27FC236}">
              <a16:creationId xmlns:a16="http://schemas.microsoft.com/office/drawing/2014/main" id="{06845CF3-DB19-4BC5-AEA3-11C278A57468}"/>
            </a:ext>
          </a:extLst>
        </xdr:cNvPr>
        <xdr:cNvSpPr/>
      </xdr:nvSpPr>
      <xdr:spPr>
        <a:xfrm>
          <a:off x="7310087" y="10128740"/>
          <a:ext cx="622738" cy="764576"/>
        </a:xfrm>
        <a:prstGeom prst="downArrow">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14</xdr:col>
      <xdr:colOff>1141880</xdr:colOff>
      <xdr:row>44</xdr:row>
      <xdr:rowOff>81429</xdr:rowOff>
    </xdr:from>
    <xdr:to>
      <xdr:col>14</xdr:col>
      <xdr:colOff>1790018</xdr:colOff>
      <xdr:row>48</xdr:row>
      <xdr:rowOff>98946</xdr:rowOff>
    </xdr:to>
    <xdr:sp macro="" textlink="">
      <xdr:nvSpPr>
        <xdr:cNvPr id="3" name="Pfeil: nach unten 2">
          <a:extLst>
            <a:ext uri="{FF2B5EF4-FFF2-40B4-BE49-F238E27FC236}">
              <a16:creationId xmlns:a16="http://schemas.microsoft.com/office/drawing/2014/main" id="{26B50CE9-72DE-4DD6-A65B-13B5EDDF0268}"/>
            </a:ext>
          </a:extLst>
        </xdr:cNvPr>
        <xdr:cNvSpPr/>
      </xdr:nvSpPr>
      <xdr:spPr>
        <a:xfrm>
          <a:off x="16785292" y="10114429"/>
          <a:ext cx="648138" cy="764576"/>
        </a:xfrm>
        <a:prstGeom prst="downArrow">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TK-Designfarben">
      <a:dk1>
        <a:srgbClr val="454543"/>
      </a:dk1>
      <a:lt1>
        <a:sysClr val="window" lastClr="FFFFFF"/>
      </a:lt1>
      <a:dk2>
        <a:srgbClr val="8F837B"/>
      </a:dk2>
      <a:lt2>
        <a:srgbClr val="C3BDB4"/>
      </a:lt2>
      <a:accent1>
        <a:srgbClr val="006F8A"/>
      </a:accent1>
      <a:accent2>
        <a:srgbClr val="823F91"/>
      </a:accent2>
      <a:accent3>
        <a:srgbClr val="003955"/>
      </a:accent3>
      <a:accent4>
        <a:srgbClr val="BEE2E9"/>
      </a:accent4>
      <a:accent5>
        <a:srgbClr val="454543"/>
      </a:accent5>
      <a:accent6>
        <a:srgbClr val="E8E100"/>
      </a:accent6>
      <a:hlink>
        <a:srgbClr val="454543"/>
      </a:hlink>
      <a:folHlink>
        <a:srgbClr val="454543"/>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1FE69-CB76-4E42-A9A9-941987760E15}">
  <dimension ref="B2:J48"/>
  <sheetViews>
    <sheetView tabSelected="1" zoomScale="115" zoomScaleNormal="115" workbookViewId="0">
      <selection activeCell="C2" sqref="C2:E2"/>
    </sheetView>
  </sheetViews>
  <sheetFormatPr baseColWidth="10" defaultColWidth="11" defaultRowHeight="14.4" x14ac:dyDescent="0.3"/>
  <cols>
    <col min="1" max="1" width="4.88671875" customWidth="1"/>
    <col min="2" max="2" width="14.21875" customWidth="1"/>
    <col min="3" max="3" width="32.44140625" bestFit="1" customWidth="1"/>
    <col min="4" max="4" width="22.77734375" bestFit="1" customWidth="1"/>
    <col min="5" max="5" width="24.6640625" customWidth="1"/>
    <col min="6" max="6" width="17.44140625" bestFit="1" customWidth="1"/>
    <col min="7" max="7" width="15.88671875" customWidth="1"/>
    <col min="8" max="8" width="26.6640625" bestFit="1" customWidth="1"/>
    <col min="9" max="9" width="62.109375" customWidth="1"/>
  </cols>
  <sheetData>
    <row r="2" spans="2:10" ht="15.6" x14ac:dyDescent="0.3">
      <c r="B2" s="6" t="s">
        <v>0</v>
      </c>
      <c r="C2" s="165"/>
      <c r="D2" s="166"/>
      <c r="E2" s="167"/>
      <c r="F2" s="47" t="s">
        <v>1</v>
      </c>
      <c r="G2" s="4"/>
      <c r="H2" s="4"/>
      <c r="I2" s="4"/>
      <c r="J2" s="4"/>
    </row>
    <row r="4" spans="2:10" ht="18" x14ac:dyDescent="0.35">
      <c r="B4" s="147" t="s">
        <v>2</v>
      </c>
    </row>
    <row r="6" spans="2:10" x14ac:dyDescent="0.3">
      <c r="B6" s="40" t="s">
        <v>3</v>
      </c>
    </row>
    <row r="7" spans="2:10" x14ac:dyDescent="0.3">
      <c r="B7" s="40" t="s">
        <v>4</v>
      </c>
    </row>
    <row r="8" spans="2:10" x14ac:dyDescent="0.3">
      <c r="B8" s="40" t="s">
        <v>5</v>
      </c>
    </row>
    <row r="11" spans="2:10" ht="23.4" x14ac:dyDescent="0.45">
      <c r="B11" s="48" t="s">
        <v>6</v>
      </c>
      <c r="C11" s="48"/>
    </row>
    <row r="13" spans="2:10" ht="18" x14ac:dyDescent="0.35">
      <c r="B13" s="173" t="s">
        <v>7</v>
      </c>
      <c r="C13" s="173"/>
    </row>
    <row r="14" spans="2:10" ht="15" thickBot="1" x14ac:dyDescent="0.35">
      <c r="B14" s="110"/>
      <c r="C14" s="110"/>
    </row>
    <row r="15" spans="2:10" x14ac:dyDescent="0.3">
      <c r="B15" s="141" t="s">
        <v>8</v>
      </c>
      <c r="C15" s="142"/>
      <c r="D15" s="123" t="s">
        <v>9</v>
      </c>
      <c r="E15" s="124" t="s">
        <v>10</v>
      </c>
    </row>
    <row r="16" spans="2:10" x14ac:dyDescent="0.3">
      <c r="B16" s="174" t="s">
        <v>11</v>
      </c>
      <c r="C16" s="175"/>
      <c r="D16" s="35">
        <f>G32</f>
        <v>0</v>
      </c>
      <c r="E16" s="144">
        <f>F32</f>
        <v>1125</v>
      </c>
    </row>
    <row r="17" spans="2:9" ht="15" thickBot="1" x14ac:dyDescent="0.35">
      <c r="B17" s="176" t="s">
        <v>12</v>
      </c>
      <c r="C17" s="177"/>
      <c r="D17" s="127">
        <f>G48</f>
        <v>0</v>
      </c>
      <c r="E17" s="145">
        <f>E48</f>
        <v>840</v>
      </c>
    </row>
    <row r="18" spans="2:9" ht="18.600000000000001" thickBot="1" x14ac:dyDescent="0.4">
      <c r="B18" s="178" t="s">
        <v>13</v>
      </c>
      <c r="C18" s="179"/>
      <c r="D18" s="143">
        <f>SUM(D16:D17)</f>
        <v>0</v>
      </c>
      <c r="E18" s="146">
        <f>SUM(E16:E17)</f>
        <v>1965</v>
      </c>
    </row>
    <row r="19" spans="2:9" x14ac:dyDescent="0.3">
      <c r="B19" s="110"/>
      <c r="C19" s="110"/>
    </row>
    <row r="20" spans="2:9" x14ac:dyDescent="0.3">
      <c r="B20" s="110"/>
      <c r="C20" s="110"/>
    </row>
    <row r="21" spans="2:9" ht="23.4" x14ac:dyDescent="0.45">
      <c r="B21" s="113" t="s">
        <v>14</v>
      </c>
      <c r="C21" s="110"/>
    </row>
    <row r="23" spans="2:9" ht="18" x14ac:dyDescent="0.35">
      <c r="B23" s="111" t="s">
        <v>11</v>
      </c>
      <c r="C23" s="47"/>
    </row>
    <row r="24" spans="2:9" ht="15" thickBot="1" x14ac:dyDescent="0.35"/>
    <row r="25" spans="2:9" x14ac:dyDescent="0.3">
      <c r="B25" s="138" t="s">
        <v>15</v>
      </c>
      <c r="C25" s="139" t="s">
        <v>16</v>
      </c>
      <c r="D25" s="139" t="s">
        <v>17</v>
      </c>
      <c r="E25" s="139" t="s">
        <v>18</v>
      </c>
      <c r="F25" s="139" t="s">
        <v>19</v>
      </c>
      <c r="G25" s="139" t="s">
        <v>20</v>
      </c>
      <c r="H25" s="139" t="s">
        <v>21</v>
      </c>
      <c r="I25" s="140" t="s">
        <v>22</v>
      </c>
    </row>
    <row r="26" spans="2:9" x14ac:dyDescent="0.3">
      <c r="B26" s="125">
        <v>6</v>
      </c>
      <c r="C26" s="35">
        <f>'Bewertungsmatrix AN'!M75</f>
        <v>50</v>
      </c>
      <c r="D26" s="35">
        <f>'Bewertungsmatrix AN'!N75</f>
        <v>0</v>
      </c>
      <c r="E26" s="35">
        <v>3</v>
      </c>
      <c r="F26" s="35">
        <f>C26*E26</f>
        <v>150</v>
      </c>
      <c r="G26" s="35">
        <f>D26*E26</f>
        <v>0</v>
      </c>
      <c r="H26" s="112" t="str">
        <f>IF('Bewertungsmatrix AN'!G75&lt;&gt;"","NEIN","JA")</f>
        <v>NEIN</v>
      </c>
      <c r="I26" s="115"/>
    </row>
    <row r="27" spans="2:9" x14ac:dyDescent="0.3">
      <c r="B27" s="125">
        <v>7</v>
      </c>
      <c r="C27" s="35">
        <f>'Bewertungsmatrix AN'!M114</f>
        <v>125</v>
      </c>
      <c r="D27" s="35">
        <f>'Bewertungsmatrix AN'!N114</f>
        <v>0</v>
      </c>
      <c r="E27" s="35">
        <v>1</v>
      </c>
      <c r="F27" s="35">
        <f t="shared" ref="F27:F29" si="0">C27*E27</f>
        <v>125</v>
      </c>
      <c r="G27" s="35">
        <f t="shared" ref="G27:G29" si="1">D27*E27</f>
        <v>0</v>
      </c>
      <c r="H27" s="112" t="str">
        <f>IF('Bewertungsmatrix AN'!G114&lt;&gt;"","NEIN","JA")</f>
        <v>NEIN</v>
      </c>
      <c r="I27" s="115"/>
    </row>
    <row r="28" spans="2:9" x14ac:dyDescent="0.3">
      <c r="B28" s="125">
        <v>8</v>
      </c>
      <c r="C28" s="35">
        <f>'Bewertungsmatrix AN'!M131</f>
        <v>50</v>
      </c>
      <c r="D28" s="35">
        <f>'Bewertungsmatrix AN'!N131</f>
        <v>0</v>
      </c>
      <c r="E28" s="35">
        <v>2</v>
      </c>
      <c r="F28" s="35">
        <f t="shared" si="0"/>
        <v>100</v>
      </c>
      <c r="G28" s="35">
        <f t="shared" si="1"/>
        <v>0</v>
      </c>
      <c r="H28" s="112" t="str">
        <f>IF('Bewertungsmatrix AN'!G131&lt;&gt;"","NEIN","JA")</f>
        <v>NEIN</v>
      </c>
      <c r="I28" s="115"/>
    </row>
    <row r="29" spans="2:9" ht="15" thickBot="1" x14ac:dyDescent="0.35">
      <c r="B29" s="126">
        <v>9</v>
      </c>
      <c r="C29" s="127">
        <f>'Bewertungsmatrix AN'!M140</f>
        <v>0</v>
      </c>
      <c r="D29" s="127">
        <f>'Bewertungsmatrix AN'!N140</f>
        <v>0</v>
      </c>
      <c r="E29" s="127">
        <v>1</v>
      </c>
      <c r="F29" s="127">
        <f t="shared" si="0"/>
        <v>0</v>
      </c>
      <c r="G29" s="127">
        <f t="shared" si="1"/>
        <v>0</v>
      </c>
      <c r="H29" s="128" t="str">
        <f>IF('Bewertungsmatrix AN'!G140&lt;&gt;"","NEIN","JA")</f>
        <v>NEIN</v>
      </c>
      <c r="I29" s="129" t="s">
        <v>23</v>
      </c>
    </row>
    <row r="30" spans="2:9" x14ac:dyDescent="0.3">
      <c r="B30" s="130" t="s">
        <v>24</v>
      </c>
      <c r="C30" s="121"/>
      <c r="D30" s="121"/>
      <c r="E30" s="121"/>
      <c r="F30" s="121">
        <f>SUM(F26:F29)</f>
        <v>375</v>
      </c>
      <c r="G30" s="121">
        <f>SUM(G26:G29)</f>
        <v>0</v>
      </c>
      <c r="H30" s="122"/>
      <c r="I30" s="131"/>
    </row>
    <row r="31" spans="2:9" ht="15" thickBot="1" x14ac:dyDescent="0.35">
      <c r="B31" s="132" t="s">
        <v>25</v>
      </c>
      <c r="C31" s="114"/>
      <c r="D31" s="114"/>
      <c r="E31" s="114"/>
      <c r="F31" s="114">
        <v>3</v>
      </c>
      <c r="G31" s="114">
        <v>3</v>
      </c>
      <c r="H31" s="118"/>
      <c r="I31" s="116" t="s">
        <v>26</v>
      </c>
    </row>
    <row r="32" spans="2:9" ht="16.2" thickBot="1" x14ac:dyDescent="0.35">
      <c r="B32" s="133" t="s">
        <v>13</v>
      </c>
      <c r="C32" s="134"/>
      <c r="D32" s="135"/>
      <c r="E32" s="135"/>
      <c r="F32" s="134">
        <f>F30*F31</f>
        <v>1125</v>
      </c>
      <c r="G32" s="134">
        <f>G30*G31</f>
        <v>0</v>
      </c>
      <c r="H32" s="136"/>
      <c r="I32" s="137"/>
    </row>
    <row r="35" spans="2:10" ht="18" x14ac:dyDescent="0.35">
      <c r="B35" s="111" t="s">
        <v>12</v>
      </c>
    </row>
    <row r="36" spans="2:10" ht="15" thickBot="1" x14ac:dyDescent="0.35"/>
    <row r="37" spans="2:10" x14ac:dyDescent="0.3">
      <c r="B37" s="168" t="s">
        <v>27</v>
      </c>
      <c r="C37" s="169"/>
      <c r="D37" s="170"/>
      <c r="E37" s="192" t="s">
        <v>10</v>
      </c>
      <c r="F37" s="170"/>
      <c r="G37" s="139" t="s">
        <v>9</v>
      </c>
      <c r="H37" s="139" t="s">
        <v>22</v>
      </c>
      <c r="I37" s="140"/>
      <c r="J37" s="110"/>
    </row>
    <row r="38" spans="2:10" x14ac:dyDescent="0.3">
      <c r="B38" s="171" t="str">
        <f>'Bewertungsmatrix TK'!A11</f>
        <v>Nummer 1: 
Führung - 
(Kommunikation mit Mitarbeitenden)</v>
      </c>
      <c r="C38" s="172"/>
      <c r="D38" s="172"/>
      <c r="E38" s="180">
        <f>'Bewertungsmatrix TK'!H11</f>
        <v>70</v>
      </c>
      <c r="F38" s="181"/>
      <c r="G38" s="117">
        <f>'Bewertungsmatrix TK'!J11</f>
        <v>0</v>
      </c>
      <c r="H38" s="190"/>
      <c r="I38" s="191"/>
      <c r="J38" s="119"/>
    </row>
    <row r="39" spans="2:10" x14ac:dyDescent="0.3">
      <c r="B39" s="171" t="str">
        <f>'Bewertungsmatrix TK'!A23</f>
        <v>Nummer 2: 
Gesundheit - 
(Mentale Gesundheit)</v>
      </c>
      <c r="C39" s="172"/>
      <c r="D39" s="172"/>
      <c r="E39" s="180">
        <f>'Bewertungsmatrix TK'!H23</f>
        <v>70</v>
      </c>
      <c r="F39" s="181"/>
      <c r="G39" s="117">
        <f>'Bewertungsmatrix TK'!J23</f>
        <v>0</v>
      </c>
      <c r="H39" s="190"/>
      <c r="I39" s="191"/>
      <c r="J39" s="119"/>
    </row>
    <row r="40" spans="2:10" x14ac:dyDescent="0.3">
      <c r="B40" s="171" t="str">
        <f>'Bewertungsmatrix TK'!A35</f>
        <v>Nummer 3: 
Kommunikation - 
(Wirkungsvolle  Kommunikation)</v>
      </c>
      <c r="C40" s="172"/>
      <c r="D40" s="172"/>
      <c r="E40" s="180">
        <f>'Bewertungsmatrix TK'!H35</f>
        <v>70</v>
      </c>
      <c r="F40" s="181"/>
      <c r="G40" s="117">
        <f>'Bewertungsmatrix TK'!J35</f>
        <v>0</v>
      </c>
      <c r="H40" s="190"/>
      <c r="I40" s="191"/>
      <c r="J40" s="119"/>
    </row>
    <row r="41" spans="2:10" x14ac:dyDescent="0.3">
      <c r="B41" s="171" t="str">
        <f>'Bewertungsmatrix TK'!A47</f>
        <v>Nummer 4: 
Konfliktmanagement - 
(Schwierige Situationen managen)</v>
      </c>
      <c r="C41" s="172"/>
      <c r="D41" s="172"/>
      <c r="E41" s="180">
        <f>'Bewertungsmatrix TK'!H47</f>
        <v>70</v>
      </c>
      <c r="F41" s="181"/>
      <c r="G41" s="117">
        <f>'Bewertungsmatrix TK'!J47</f>
        <v>0</v>
      </c>
      <c r="H41" s="190"/>
      <c r="I41" s="191"/>
      <c r="J41" s="119"/>
    </row>
    <row r="42" spans="2:10" x14ac:dyDescent="0.3">
      <c r="B42" s="171" t="str">
        <f>'Bewertungsmatrix TK'!A59</f>
        <v>Nummer 5:
Künstliche Intelligenz - 
(Erfolgreiches Prompting, Promptdesign)</v>
      </c>
      <c r="C42" s="172"/>
      <c r="D42" s="172"/>
      <c r="E42" s="180">
        <f>'Bewertungsmatrix TK'!H59</f>
        <v>140</v>
      </c>
      <c r="F42" s="181"/>
      <c r="G42" s="117">
        <f>'Bewertungsmatrix TK'!J59</f>
        <v>0</v>
      </c>
      <c r="H42" s="190"/>
      <c r="I42" s="191"/>
      <c r="J42" s="119"/>
    </row>
    <row r="43" spans="2:10" x14ac:dyDescent="0.3">
      <c r="B43" s="171" t="str">
        <f>'Bewertungsmatrix TK'!A71</f>
        <v>Nummer 6: 
Softwareentwicklung - 
(Javascript Grundkurs)</v>
      </c>
      <c r="C43" s="172"/>
      <c r="D43" s="172"/>
      <c r="E43" s="180">
        <f>'Bewertungsmatrix TK'!H71</f>
        <v>140</v>
      </c>
      <c r="F43" s="181"/>
      <c r="G43" s="117">
        <f>'Bewertungsmatrix TK'!J71</f>
        <v>0</v>
      </c>
      <c r="H43" s="190"/>
      <c r="I43" s="191"/>
      <c r="J43" s="119"/>
    </row>
    <row r="44" spans="2:10" x14ac:dyDescent="0.3">
      <c r="B44" s="171" t="str">
        <f>'Bewertungsmatrix TK'!A83</f>
        <v>Nummer 7: 
Businesssoftware - 
(Excel: Formelfunktionen für Fortgeschrittene)</v>
      </c>
      <c r="C44" s="172"/>
      <c r="D44" s="172"/>
      <c r="E44" s="180">
        <f>'Bewertungsmatrix TK'!H83</f>
        <v>140</v>
      </c>
      <c r="F44" s="181"/>
      <c r="G44" s="117">
        <f>'Bewertungsmatrix TK'!J83</f>
        <v>0</v>
      </c>
      <c r="H44" s="190"/>
      <c r="I44" s="191"/>
      <c r="J44" s="119"/>
    </row>
    <row r="45" spans="2:10" x14ac:dyDescent="0.3">
      <c r="B45" s="171" t="str">
        <f>'Bewertungsmatrix TK'!A95</f>
        <v>Nummer 8: 
Data-Analytics - 
GitHub Grundlagen</v>
      </c>
      <c r="C45" s="172"/>
      <c r="D45" s="172"/>
      <c r="E45" s="180">
        <f>'Bewertungsmatrix TK'!H95</f>
        <v>140</v>
      </c>
      <c r="F45" s="181"/>
      <c r="G45" s="117">
        <f>'Bewertungsmatrix TK'!J95</f>
        <v>0</v>
      </c>
      <c r="H45" s="190"/>
      <c r="I45" s="191"/>
      <c r="J45" s="119"/>
    </row>
    <row r="46" spans="2:10" x14ac:dyDescent="0.3">
      <c r="B46" s="185" t="s">
        <v>24</v>
      </c>
      <c r="C46" s="186"/>
      <c r="D46" s="187"/>
      <c r="E46" s="180">
        <f>SUM(E38:F45)</f>
        <v>840</v>
      </c>
      <c r="F46" s="181"/>
      <c r="G46" s="117">
        <f>SUM(G38:G45)</f>
        <v>0</v>
      </c>
      <c r="H46" s="190"/>
      <c r="I46" s="191"/>
      <c r="J46" s="119"/>
    </row>
    <row r="47" spans="2:10" ht="15" thickBot="1" x14ac:dyDescent="0.35">
      <c r="B47" s="185" t="s">
        <v>25</v>
      </c>
      <c r="C47" s="186"/>
      <c r="D47" s="187"/>
      <c r="E47" s="180">
        <v>1</v>
      </c>
      <c r="F47" s="181"/>
      <c r="G47" s="117">
        <v>1</v>
      </c>
      <c r="H47" s="190" t="s">
        <v>26</v>
      </c>
      <c r="I47" s="191"/>
    </row>
    <row r="48" spans="2:10" ht="16.2" thickBot="1" x14ac:dyDescent="0.35">
      <c r="B48" s="182" t="s">
        <v>13</v>
      </c>
      <c r="C48" s="183"/>
      <c r="D48" s="184"/>
      <c r="E48" s="188">
        <f>E46*E47</f>
        <v>840</v>
      </c>
      <c r="F48" s="189"/>
      <c r="G48" s="134">
        <f>G46*G47</f>
        <v>0</v>
      </c>
      <c r="H48" s="136"/>
      <c r="I48" s="137"/>
      <c r="J48" s="120"/>
    </row>
  </sheetData>
  <sheetProtection algorithmName="SHA-512" hashValue="scXtycsp0GHHa1stFgIFa6e27Fkf8BWCbXPJxXFaqbOAv0vhI5TausiSIYxRIrWhpUn6YFgzt3gg+xNsOxAByA==" saltValue="H5SCAnPus8ZPze1Wrc+dgA==" spinCount="100000" sheet="1" objects="1" scenarios="1"/>
  <mergeCells count="39">
    <mergeCell ref="H47:I47"/>
    <mergeCell ref="E37:F37"/>
    <mergeCell ref="H43:I43"/>
    <mergeCell ref="H42:I42"/>
    <mergeCell ref="H44:I44"/>
    <mergeCell ref="H45:I45"/>
    <mergeCell ref="H46:I46"/>
    <mergeCell ref="H38:I38"/>
    <mergeCell ref="H39:I39"/>
    <mergeCell ref="H40:I40"/>
    <mergeCell ref="H41:I41"/>
    <mergeCell ref="E46:F46"/>
    <mergeCell ref="E47:F47"/>
    <mergeCell ref="E41:F41"/>
    <mergeCell ref="E42:F42"/>
    <mergeCell ref="E43:F43"/>
    <mergeCell ref="E44:F44"/>
    <mergeCell ref="E45:F45"/>
    <mergeCell ref="B48:D48"/>
    <mergeCell ref="B41:D41"/>
    <mergeCell ref="B42:D42"/>
    <mergeCell ref="B43:D43"/>
    <mergeCell ref="B44:D44"/>
    <mergeCell ref="B45:D45"/>
    <mergeCell ref="B46:D46"/>
    <mergeCell ref="B47:D47"/>
    <mergeCell ref="E48:F48"/>
    <mergeCell ref="C2:E2"/>
    <mergeCell ref="B37:D37"/>
    <mergeCell ref="B38:D38"/>
    <mergeCell ref="B39:D39"/>
    <mergeCell ref="B40:D40"/>
    <mergeCell ref="B13:C13"/>
    <mergeCell ref="B16:C16"/>
    <mergeCell ref="B17:C17"/>
    <mergeCell ref="B18:C18"/>
    <mergeCell ref="E38:F38"/>
    <mergeCell ref="E39:F39"/>
    <mergeCell ref="E40:F40"/>
  </mergeCells>
  <conditionalFormatting sqref="H26:H29">
    <cfRule type="expression" dxfId="2" priority="1">
      <formula>$H$26="NEIN"</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71084-1062-4BEE-BFBA-0FE3353DF4CA}">
  <dimension ref="A1:P140"/>
  <sheetViews>
    <sheetView topLeftCell="A62" zoomScaleNormal="100" workbookViewId="0">
      <selection activeCell="S129" sqref="S129"/>
    </sheetView>
  </sheetViews>
  <sheetFormatPr baseColWidth="10" defaultColWidth="11" defaultRowHeight="14.4" x14ac:dyDescent="0.3"/>
  <cols>
    <col min="2" max="2" width="13.44140625" customWidth="1"/>
    <col min="3" max="3" width="6" bestFit="1" customWidth="1"/>
    <col min="4" max="5" width="6.21875" bestFit="1" customWidth="1"/>
    <col min="7" max="7" width="34.21875" customWidth="1"/>
    <col min="8" max="8" width="19.33203125" customWidth="1"/>
    <col min="11" max="11" width="42.88671875" customWidth="1"/>
    <col min="13" max="13" width="17.44140625" customWidth="1"/>
    <col min="14" max="14" width="11.88671875" customWidth="1"/>
    <col min="15" max="15" width="42.6640625" customWidth="1"/>
    <col min="16" max="16" width="46.77734375" customWidth="1"/>
  </cols>
  <sheetData>
    <row r="1" spans="1:16" x14ac:dyDescent="0.3">
      <c r="A1" s="1"/>
      <c r="B1" s="2"/>
      <c r="C1" s="2"/>
      <c r="D1" s="3"/>
      <c r="E1" s="3"/>
      <c r="F1" s="2"/>
      <c r="G1" s="4"/>
      <c r="H1" s="4"/>
      <c r="I1" s="4"/>
      <c r="J1" s="4"/>
      <c r="K1" s="4"/>
      <c r="L1" s="1"/>
      <c r="M1" s="4"/>
      <c r="N1" s="4"/>
      <c r="O1" s="4"/>
      <c r="P1" s="5"/>
    </row>
    <row r="2" spans="1:16" ht="15.6" x14ac:dyDescent="0.3">
      <c r="A2" s="1"/>
      <c r="B2" s="6" t="s">
        <v>0</v>
      </c>
      <c r="C2" s="46"/>
      <c r="D2" s="46"/>
      <c r="E2" s="46"/>
      <c r="F2" s="160" t="str">
        <f>IF(Übersicht!C2&lt;&gt;"",Übersicht!C2,"")</f>
        <v/>
      </c>
      <c r="G2" s="160"/>
      <c r="H2" s="160"/>
      <c r="I2" s="160"/>
      <c r="J2" s="160"/>
      <c r="K2" s="160"/>
      <c r="L2" s="4"/>
      <c r="M2" s="4"/>
      <c r="N2" s="4"/>
      <c r="O2" s="4"/>
      <c r="P2" s="4"/>
    </row>
    <row r="3" spans="1:16" x14ac:dyDescent="0.3">
      <c r="A3" s="1"/>
      <c r="B3" s="2"/>
      <c r="C3" s="2"/>
      <c r="D3" s="3"/>
      <c r="E3" s="3"/>
      <c r="F3" s="2"/>
      <c r="G3" s="4"/>
      <c r="H3" s="4"/>
      <c r="I3" s="4"/>
      <c r="J3" s="4"/>
      <c r="K3" s="4"/>
      <c r="L3" s="1"/>
      <c r="M3" s="4"/>
      <c r="N3" s="4"/>
      <c r="O3" s="4"/>
      <c r="P3" s="5"/>
    </row>
    <row r="4" spans="1:16" ht="15.6" x14ac:dyDescent="0.3">
      <c r="A4" s="1"/>
      <c r="B4" s="7" t="s">
        <v>28</v>
      </c>
      <c r="C4" s="2"/>
      <c r="D4" s="3"/>
      <c r="E4" s="3"/>
      <c r="F4" s="2"/>
      <c r="G4" s="4"/>
      <c r="H4" s="4"/>
      <c r="I4" s="4"/>
      <c r="J4" s="4"/>
      <c r="K4" s="4"/>
      <c r="L4" s="1"/>
      <c r="M4" s="4"/>
      <c r="N4" s="4"/>
      <c r="O4" s="4"/>
      <c r="P4" s="5"/>
    </row>
    <row r="5" spans="1:16" x14ac:dyDescent="0.3">
      <c r="A5" s="1"/>
      <c r="B5" s="2"/>
      <c r="C5" s="2"/>
      <c r="D5" s="3"/>
      <c r="E5" s="3"/>
      <c r="F5" s="2"/>
      <c r="G5" s="4"/>
      <c r="H5" s="4"/>
      <c r="I5" s="4"/>
      <c r="J5" s="4"/>
      <c r="K5" s="4"/>
      <c r="L5" s="1"/>
      <c r="M5" s="4"/>
      <c r="N5" s="4"/>
      <c r="O5" s="4"/>
      <c r="P5" s="5"/>
    </row>
    <row r="6" spans="1:16" ht="15.6" x14ac:dyDescent="0.3">
      <c r="A6" s="1"/>
      <c r="B6" s="6" t="s">
        <v>29</v>
      </c>
      <c r="C6" s="2"/>
      <c r="D6" s="3"/>
      <c r="E6" s="3"/>
      <c r="F6" s="2"/>
      <c r="G6" s="4"/>
      <c r="H6" s="4"/>
      <c r="I6" s="4"/>
      <c r="J6" s="4"/>
      <c r="K6" s="4"/>
      <c r="L6" s="1"/>
      <c r="M6" s="4"/>
      <c r="N6" s="4"/>
      <c r="O6" s="4"/>
      <c r="P6" s="5"/>
    </row>
    <row r="7" spans="1:16" x14ac:dyDescent="0.3">
      <c r="A7" s="1"/>
      <c r="B7" s="8"/>
      <c r="C7" s="2"/>
      <c r="D7" s="3"/>
      <c r="E7" s="3"/>
      <c r="F7" s="2"/>
      <c r="G7" s="4"/>
      <c r="H7" s="4"/>
      <c r="I7" s="4"/>
      <c r="J7" s="4"/>
      <c r="K7" s="4"/>
      <c r="L7" s="1"/>
      <c r="M7" s="4"/>
      <c r="N7" s="4"/>
      <c r="O7" s="4"/>
      <c r="P7" s="5"/>
    </row>
    <row r="8" spans="1:16" x14ac:dyDescent="0.3">
      <c r="A8" s="1"/>
      <c r="B8" s="2" t="s">
        <v>30</v>
      </c>
      <c r="C8" s="2"/>
      <c r="D8" s="3"/>
      <c r="E8" s="3"/>
      <c r="F8" s="2"/>
      <c r="G8" s="4"/>
      <c r="H8" s="4"/>
      <c r="I8" s="4"/>
      <c r="J8" s="4"/>
      <c r="K8" s="4"/>
      <c r="L8" s="1"/>
      <c r="M8" s="4"/>
      <c r="N8" s="4"/>
      <c r="O8" s="4"/>
      <c r="P8" s="5"/>
    </row>
    <row r="9" spans="1:16" x14ac:dyDescent="0.3">
      <c r="A9" s="1"/>
      <c r="B9" s="2"/>
      <c r="C9" s="2"/>
      <c r="D9" s="3"/>
      <c r="E9" s="3"/>
      <c r="F9" s="2"/>
      <c r="G9" s="4"/>
      <c r="H9" s="4"/>
      <c r="I9" s="4"/>
      <c r="J9" s="4"/>
      <c r="K9" s="4"/>
      <c r="L9" s="1"/>
      <c r="M9" s="4"/>
      <c r="N9" s="4"/>
      <c r="O9" s="4"/>
      <c r="P9" s="5"/>
    </row>
    <row r="10" spans="1:16" x14ac:dyDescent="0.3">
      <c r="A10" s="1"/>
      <c r="B10" s="2" t="s">
        <v>31</v>
      </c>
      <c r="C10" s="2"/>
      <c r="D10" s="3"/>
      <c r="E10" s="3"/>
      <c r="F10" s="2"/>
      <c r="G10" s="4"/>
      <c r="H10" s="4"/>
      <c r="I10" s="4"/>
      <c r="J10" s="4"/>
      <c r="K10" s="4"/>
      <c r="L10" s="1"/>
      <c r="M10" s="4"/>
      <c r="N10" s="4"/>
      <c r="O10" s="4"/>
      <c r="P10" s="5"/>
    </row>
    <row r="11" spans="1:16" x14ac:dyDescent="0.3">
      <c r="A11" s="1"/>
      <c r="B11" s="2" t="s">
        <v>32</v>
      </c>
      <c r="C11" s="2"/>
      <c r="D11" s="3"/>
      <c r="E11" s="3"/>
      <c r="F11" s="2"/>
      <c r="G11" s="4"/>
      <c r="H11" s="4"/>
      <c r="I11" s="4"/>
      <c r="J11" s="4"/>
      <c r="K11" s="4"/>
      <c r="L11" s="1"/>
      <c r="M11" s="4"/>
      <c r="N11" s="4"/>
      <c r="O11" s="4"/>
      <c r="P11" s="5"/>
    </row>
    <row r="12" spans="1:16" x14ac:dyDescent="0.3">
      <c r="A12" s="1"/>
      <c r="B12" s="2" t="s">
        <v>33</v>
      </c>
      <c r="C12" s="2"/>
      <c r="D12" s="3"/>
      <c r="E12" s="3"/>
      <c r="F12" s="2"/>
      <c r="G12" s="4"/>
      <c r="H12" s="4"/>
      <c r="I12" s="4"/>
      <c r="J12" s="4"/>
      <c r="K12" s="4"/>
      <c r="L12" s="1"/>
      <c r="M12" s="4"/>
      <c r="N12" s="4"/>
      <c r="O12" s="4"/>
      <c r="P12" s="5"/>
    </row>
    <row r="13" spans="1:16" x14ac:dyDescent="0.3">
      <c r="A13" s="1"/>
      <c r="B13" s="2" t="s">
        <v>34</v>
      </c>
      <c r="C13" s="2"/>
      <c r="D13" s="3"/>
      <c r="E13" s="3"/>
      <c r="F13" s="2"/>
      <c r="G13" s="4"/>
      <c r="H13" s="4"/>
      <c r="I13" s="4"/>
      <c r="J13" s="4"/>
      <c r="K13" s="4"/>
      <c r="L13" s="1"/>
      <c r="M13" s="4"/>
      <c r="N13" s="4"/>
      <c r="O13" s="4"/>
      <c r="P13" s="5"/>
    </row>
    <row r="14" spans="1:16" x14ac:dyDescent="0.3">
      <c r="A14" s="1"/>
      <c r="B14" s="2"/>
      <c r="C14" s="2"/>
      <c r="D14" s="3"/>
      <c r="E14" s="3"/>
      <c r="F14" s="2"/>
      <c r="G14" s="4"/>
      <c r="H14" s="4"/>
      <c r="I14" s="4"/>
      <c r="J14" s="4"/>
      <c r="K14" s="4"/>
      <c r="L14" s="1"/>
      <c r="M14" s="4"/>
      <c r="N14" s="4"/>
      <c r="O14" s="4"/>
      <c r="P14" s="5"/>
    </row>
    <row r="15" spans="1:16" x14ac:dyDescent="0.3">
      <c r="A15" s="1"/>
      <c r="B15" s="8" t="s">
        <v>35</v>
      </c>
      <c r="C15" s="2"/>
      <c r="D15" s="3"/>
      <c r="E15" s="3"/>
      <c r="F15" s="2"/>
      <c r="G15" s="4"/>
      <c r="H15" s="4"/>
      <c r="I15" s="4"/>
      <c r="J15" s="4"/>
      <c r="K15" s="4"/>
      <c r="L15" s="1"/>
      <c r="M15" s="4"/>
      <c r="N15" s="4"/>
      <c r="O15" s="4"/>
      <c r="P15" s="5"/>
    </row>
    <row r="16" spans="1:16" x14ac:dyDescent="0.3">
      <c r="A16" s="1"/>
      <c r="B16" s="2" t="s">
        <v>36</v>
      </c>
      <c r="C16" s="2"/>
      <c r="D16" s="3"/>
      <c r="E16" s="3"/>
      <c r="F16" s="2"/>
      <c r="G16" s="4"/>
      <c r="H16" s="4"/>
      <c r="I16" s="4"/>
      <c r="J16" s="4"/>
      <c r="K16" s="4"/>
      <c r="L16" s="1"/>
      <c r="M16" s="4"/>
      <c r="N16" s="4"/>
      <c r="O16" s="4"/>
      <c r="P16" s="5"/>
    </row>
    <row r="17" spans="1:16" x14ac:dyDescent="0.3">
      <c r="A17" s="1"/>
      <c r="B17" s="2" t="s">
        <v>37</v>
      </c>
      <c r="C17" s="2"/>
      <c r="D17" s="3"/>
      <c r="E17" s="3"/>
      <c r="F17" s="2"/>
      <c r="G17" s="4"/>
      <c r="H17" s="4"/>
      <c r="I17" s="4"/>
      <c r="J17" s="4"/>
      <c r="K17" s="4"/>
      <c r="L17" s="1"/>
      <c r="M17" s="4"/>
      <c r="N17" s="4"/>
      <c r="O17" s="4"/>
      <c r="P17" s="5"/>
    </row>
    <row r="18" spans="1:16" x14ac:dyDescent="0.3">
      <c r="A18" s="1"/>
      <c r="B18" s="9" t="s">
        <v>38</v>
      </c>
      <c r="C18" s="2"/>
      <c r="D18" s="3"/>
      <c r="E18" s="3"/>
      <c r="F18" s="2"/>
      <c r="G18" s="4"/>
      <c r="H18" s="4"/>
      <c r="I18" s="4"/>
      <c r="J18" s="4"/>
      <c r="K18" s="4"/>
      <c r="L18" s="1"/>
      <c r="M18" s="4"/>
      <c r="N18" s="4"/>
      <c r="O18" s="4"/>
      <c r="P18" s="5"/>
    </row>
    <row r="19" spans="1:16" x14ac:dyDescent="0.3">
      <c r="A19" s="1"/>
      <c r="B19" s="2"/>
      <c r="C19" s="2"/>
      <c r="D19" s="3"/>
      <c r="E19" s="3"/>
      <c r="F19" s="2"/>
      <c r="G19" s="4"/>
      <c r="H19" s="4"/>
      <c r="I19" s="4"/>
      <c r="J19" s="4"/>
      <c r="K19" s="4"/>
      <c r="L19" s="1"/>
      <c r="M19" s="4"/>
      <c r="N19" s="4"/>
      <c r="O19" s="4"/>
      <c r="P19" s="5"/>
    </row>
    <row r="20" spans="1:16" x14ac:dyDescent="0.3">
      <c r="A20" s="1"/>
      <c r="B20" s="8" t="s">
        <v>39</v>
      </c>
      <c r="C20" s="2"/>
      <c r="D20" s="3"/>
      <c r="E20" s="3"/>
      <c r="F20" s="2"/>
      <c r="G20" s="4"/>
      <c r="H20" s="4"/>
      <c r="I20" s="4"/>
      <c r="J20" s="4"/>
      <c r="K20" s="4"/>
      <c r="L20" s="1"/>
      <c r="M20" s="4"/>
      <c r="N20" s="4"/>
      <c r="O20" s="4"/>
      <c r="P20" s="5"/>
    </row>
    <row r="21" spans="1:16" x14ac:dyDescent="0.3">
      <c r="A21" s="1"/>
      <c r="B21" s="2" t="s">
        <v>193</v>
      </c>
      <c r="C21" s="2"/>
      <c r="D21" s="3"/>
      <c r="E21" s="3"/>
      <c r="F21" s="2"/>
      <c r="G21" s="4"/>
      <c r="H21" s="4"/>
      <c r="I21" s="4"/>
      <c r="J21" s="4"/>
      <c r="K21" s="4"/>
      <c r="L21" s="1"/>
      <c r="M21" s="4"/>
      <c r="N21" s="4"/>
      <c r="O21" s="4"/>
      <c r="P21" s="5"/>
    </row>
    <row r="22" spans="1:16" x14ac:dyDescent="0.3">
      <c r="A22" s="1"/>
      <c r="B22" s="2" t="s">
        <v>40</v>
      </c>
      <c r="C22" s="2"/>
      <c r="D22" s="3"/>
      <c r="E22" s="3"/>
      <c r="F22" s="2"/>
      <c r="G22" s="4"/>
      <c r="H22" s="4"/>
      <c r="I22" s="4"/>
      <c r="J22" s="4"/>
      <c r="K22" s="4"/>
      <c r="L22" s="1"/>
      <c r="M22" s="4"/>
      <c r="N22" s="4"/>
      <c r="O22" s="4"/>
      <c r="P22" s="5"/>
    </row>
    <row r="23" spans="1:16" x14ac:dyDescent="0.3">
      <c r="A23" s="1"/>
      <c r="B23" s="2" t="s">
        <v>41</v>
      </c>
      <c r="C23" s="2"/>
      <c r="D23" s="3"/>
      <c r="E23" s="3"/>
      <c r="F23" s="2"/>
      <c r="G23" s="4"/>
      <c r="H23" s="4"/>
      <c r="I23" s="4"/>
      <c r="J23" s="4"/>
      <c r="K23" s="4"/>
      <c r="L23" s="1"/>
      <c r="M23" s="4"/>
      <c r="N23" s="4"/>
      <c r="O23" s="4"/>
      <c r="P23" s="5"/>
    </row>
    <row r="24" spans="1:16" s="153" customFormat="1" x14ac:dyDescent="0.3">
      <c r="A24" s="148"/>
      <c r="B24" s="149"/>
      <c r="C24" s="149"/>
      <c r="D24" s="150"/>
      <c r="E24" s="150"/>
      <c r="F24" s="149"/>
      <c r="G24" s="151"/>
      <c r="H24" s="151"/>
      <c r="I24" s="151"/>
      <c r="J24" s="151"/>
      <c r="K24" s="151"/>
      <c r="L24" s="148"/>
      <c r="M24" s="151"/>
      <c r="N24" s="151"/>
      <c r="O24" s="151"/>
      <c r="P24" s="152"/>
    </row>
    <row r="25" spans="1:16" x14ac:dyDescent="0.3">
      <c r="A25" s="1"/>
      <c r="B25" s="9" t="s">
        <v>189</v>
      </c>
      <c r="C25" s="2"/>
      <c r="D25" s="3"/>
      <c r="E25" s="3"/>
      <c r="F25" s="2"/>
      <c r="G25" s="4"/>
      <c r="H25" s="4"/>
      <c r="I25" s="4"/>
      <c r="J25" s="4"/>
      <c r="K25" s="4"/>
      <c r="L25" s="1"/>
      <c r="M25" s="4"/>
      <c r="N25" s="4"/>
      <c r="O25" s="4"/>
      <c r="P25" s="5"/>
    </row>
    <row r="26" spans="1:16" x14ac:dyDescent="0.3">
      <c r="A26" s="1"/>
      <c r="B26" s="9" t="s">
        <v>190</v>
      </c>
      <c r="C26" s="2"/>
      <c r="D26" s="3"/>
      <c r="E26" s="3"/>
      <c r="F26" s="2"/>
      <c r="G26" s="4"/>
      <c r="H26" s="4"/>
      <c r="I26" s="4"/>
      <c r="J26" s="4"/>
      <c r="K26" s="4"/>
      <c r="L26" s="1"/>
      <c r="M26" s="4"/>
      <c r="N26" s="4"/>
      <c r="O26" s="4"/>
      <c r="P26" s="5"/>
    </row>
    <row r="27" spans="1:16" x14ac:dyDescent="0.3">
      <c r="A27" s="1"/>
      <c r="B27" s="9" t="s">
        <v>42</v>
      </c>
      <c r="C27" s="2"/>
      <c r="D27" s="3"/>
      <c r="E27" s="3"/>
      <c r="F27" s="2"/>
      <c r="G27" s="4"/>
      <c r="H27" s="4"/>
      <c r="I27" s="4"/>
      <c r="J27" s="4"/>
      <c r="K27" s="4"/>
      <c r="L27" s="1"/>
      <c r="M27" s="4"/>
      <c r="N27" s="4"/>
      <c r="O27" s="4"/>
      <c r="P27" s="5"/>
    </row>
    <row r="28" spans="1:16" x14ac:dyDescent="0.3">
      <c r="A28" s="1"/>
      <c r="B28" s="9" t="s">
        <v>43</v>
      </c>
      <c r="C28" s="2"/>
      <c r="D28" s="3"/>
      <c r="E28" s="3"/>
      <c r="F28" s="2"/>
      <c r="G28" s="4"/>
      <c r="H28" s="4"/>
      <c r="I28" s="4"/>
      <c r="J28" s="4"/>
      <c r="K28" s="4"/>
      <c r="L28" s="1"/>
      <c r="M28" s="4"/>
      <c r="N28" s="4"/>
      <c r="O28" s="4"/>
      <c r="P28" s="5"/>
    </row>
    <row r="29" spans="1:16" x14ac:dyDescent="0.3">
      <c r="A29" s="1"/>
      <c r="B29" s="9" t="s">
        <v>44</v>
      </c>
      <c r="C29" s="2"/>
      <c r="D29" s="3"/>
      <c r="E29" s="3"/>
      <c r="F29" s="2"/>
      <c r="G29" s="4"/>
      <c r="H29" s="4"/>
      <c r="I29" s="4"/>
      <c r="J29" s="4"/>
      <c r="K29" s="4"/>
      <c r="L29" s="1"/>
      <c r="M29" s="4"/>
      <c r="N29" s="4"/>
      <c r="O29" s="4"/>
      <c r="P29" s="5"/>
    </row>
    <row r="30" spans="1:16" x14ac:dyDescent="0.3">
      <c r="A30" s="1"/>
      <c r="B30" s="9" t="s">
        <v>45</v>
      </c>
      <c r="C30" s="2"/>
      <c r="D30" s="3"/>
      <c r="E30" s="3"/>
      <c r="F30" s="2"/>
      <c r="G30" s="4"/>
      <c r="H30" s="4"/>
      <c r="I30" s="4"/>
      <c r="J30" s="4"/>
      <c r="K30" s="4"/>
      <c r="L30" s="1"/>
      <c r="M30" s="4"/>
      <c r="N30" s="4"/>
      <c r="O30" s="4"/>
      <c r="P30" s="5"/>
    </row>
    <row r="31" spans="1:16" x14ac:dyDescent="0.3">
      <c r="A31" s="1"/>
      <c r="B31" s="2"/>
      <c r="C31" s="2"/>
      <c r="D31" s="3"/>
      <c r="E31" s="3"/>
      <c r="F31" s="2"/>
      <c r="G31" s="4"/>
      <c r="H31" s="4"/>
      <c r="I31" s="4"/>
      <c r="J31" s="4"/>
      <c r="K31" s="4"/>
      <c r="L31" s="1"/>
      <c r="M31" s="4"/>
      <c r="N31" s="4"/>
      <c r="O31" s="4"/>
      <c r="P31" s="5"/>
    </row>
    <row r="32" spans="1:16" x14ac:dyDescent="0.3">
      <c r="A32" s="1"/>
      <c r="B32" s="8" t="s">
        <v>46</v>
      </c>
      <c r="C32" s="2"/>
      <c r="D32" s="3"/>
      <c r="E32" s="3"/>
      <c r="F32" s="2"/>
      <c r="G32" s="4"/>
      <c r="H32" s="4"/>
      <c r="I32" s="4"/>
      <c r="J32" s="4"/>
      <c r="K32" s="4"/>
      <c r="L32" s="1"/>
      <c r="M32" s="4"/>
      <c r="N32" s="4"/>
      <c r="O32" s="4"/>
      <c r="P32" s="5"/>
    </row>
    <row r="33" spans="1:16" x14ac:dyDescent="0.3">
      <c r="A33" s="1"/>
      <c r="B33" s="9" t="s">
        <v>47</v>
      </c>
      <c r="C33" s="2"/>
      <c r="D33" s="3"/>
      <c r="E33" s="3"/>
      <c r="F33" s="2"/>
      <c r="G33" s="4"/>
      <c r="H33" s="4"/>
      <c r="I33" s="4"/>
      <c r="J33" s="4"/>
      <c r="K33" s="4"/>
      <c r="L33" s="1"/>
      <c r="M33" s="4"/>
      <c r="N33" s="4"/>
      <c r="O33" s="4"/>
      <c r="P33" s="5"/>
    </row>
    <row r="34" spans="1:16" x14ac:dyDescent="0.3">
      <c r="A34" s="1"/>
      <c r="B34" s="2"/>
      <c r="C34" s="2"/>
      <c r="D34" s="3"/>
      <c r="E34" s="3"/>
      <c r="F34" s="2"/>
      <c r="G34" s="4"/>
      <c r="H34" s="4"/>
      <c r="I34" s="4"/>
      <c r="J34" s="4"/>
      <c r="K34" s="4"/>
      <c r="L34" s="1"/>
      <c r="M34" s="4"/>
      <c r="N34" s="4"/>
      <c r="O34" s="4"/>
      <c r="P34" s="5"/>
    </row>
    <row r="35" spans="1:16" x14ac:dyDescent="0.3">
      <c r="A35" s="1"/>
      <c r="B35" s="2" t="s">
        <v>48</v>
      </c>
      <c r="C35" s="2"/>
      <c r="D35" s="3"/>
      <c r="E35" s="3"/>
      <c r="F35" s="2"/>
      <c r="G35" s="4"/>
      <c r="H35" s="4"/>
      <c r="I35" s="4"/>
      <c r="J35" s="4"/>
      <c r="K35" s="4"/>
      <c r="L35" s="1"/>
      <c r="M35" s="4"/>
      <c r="N35" s="4"/>
      <c r="O35" s="4"/>
      <c r="P35" s="5"/>
    </row>
    <row r="36" spans="1:16" x14ac:dyDescent="0.3">
      <c r="A36" s="1"/>
      <c r="B36" s="2" t="s">
        <v>49</v>
      </c>
      <c r="C36" s="2"/>
      <c r="D36" s="3"/>
      <c r="E36" s="3"/>
      <c r="F36" s="2"/>
      <c r="G36" s="4"/>
      <c r="H36" s="4"/>
      <c r="I36" s="4"/>
      <c r="J36" s="4"/>
      <c r="K36" s="4"/>
      <c r="L36" s="1"/>
      <c r="M36" s="4"/>
      <c r="N36" s="4"/>
      <c r="O36" s="4"/>
      <c r="P36" s="5"/>
    </row>
    <row r="37" spans="1:16" x14ac:dyDescent="0.3">
      <c r="A37" s="1"/>
      <c r="B37" s="2"/>
      <c r="C37" s="2"/>
      <c r="D37" s="3"/>
      <c r="E37" s="3"/>
      <c r="F37" s="2"/>
      <c r="G37" s="4"/>
      <c r="H37" s="4"/>
      <c r="I37" s="4"/>
      <c r="J37" s="4"/>
      <c r="K37" s="4"/>
      <c r="L37" s="1"/>
      <c r="M37" s="4"/>
      <c r="N37" s="4"/>
      <c r="O37" s="4"/>
      <c r="P37" s="5"/>
    </row>
    <row r="38" spans="1:16" x14ac:dyDescent="0.3">
      <c r="A38" s="1"/>
      <c r="B38" s="8" t="s">
        <v>50</v>
      </c>
      <c r="C38" s="2"/>
      <c r="D38" s="3"/>
      <c r="E38" s="3"/>
      <c r="F38" s="2"/>
      <c r="G38" s="4"/>
      <c r="H38" s="4"/>
      <c r="I38" s="4"/>
      <c r="J38" s="4"/>
      <c r="K38" s="4"/>
      <c r="L38" s="1"/>
      <c r="M38" s="4"/>
      <c r="N38" s="4"/>
      <c r="O38" s="4"/>
      <c r="P38" s="5"/>
    </row>
    <row r="39" spans="1:16" x14ac:dyDescent="0.3">
      <c r="A39" s="1"/>
      <c r="B39" s="2" t="s">
        <v>51</v>
      </c>
      <c r="C39" s="2"/>
      <c r="D39" s="3"/>
      <c r="E39" s="3"/>
      <c r="F39" s="2"/>
      <c r="G39" s="4"/>
      <c r="H39" s="4"/>
      <c r="I39" s="4"/>
      <c r="J39" s="4"/>
      <c r="K39" s="4"/>
      <c r="L39" s="1"/>
      <c r="M39" s="4"/>
      <c r="N39" s="4"/>
      <c r="O39" s="4"/>
      <c r="P39" s="5"/>
    </row>
    <row r="40" spans="1:16" x14ac:dyDescent="0.3">
      <c r="A40" s="1"/>
      <c r="B40" s="2" t="s">
        <v>52</v>
      </c>
      <c r="C40" s="2"/>
      <c r="D40" s="3"/>
      <c r="E40" s="3"/>
      <c r="F40" s="2"/>
      <c r="G40" s="4"/>
      <c r="H40" s="4"/>
      <c r="I40" s="4"/>
      <c r="J40" s="4"/>
      <c r="K40" s="4"/>
      <c r="L40" s="1"/>
      <c r="M40" s="4"/>
      <c r="N40" s="4"/>
      <c r="O40" s="4"/>
      <c r="P40" s="5"/>
    </row>
    <row r="41" spans="1:16" x14ac:dyDescent="0.3">
      <c r="A41" s="1"/>
      <c r="B41" s="2" t="str">
        <f>"Die Bewertungsmaxtrix enthält "&amp;COUNTIF(F55:F489,"A")&amp;" A-Kriterien und "&amp;COUNTIF(F55:F489,"B")&amp;" B-Kriterien."</f>
        <v>Die Bewertungsmaxtrix enthält 47 A-Kriterien und 17 B-Kriterien.</v>
      </c>
      <c r="C41" s="2"/>
      <c r="D41" s="3"/>
      <c r="E41" s="3"/>
      <c r="F41" s="2"/>
      <c r="G41" s="4"/>
      <c r="H41" s="4"/>
      <c r="I41" s="4"/>
      <c r="J41" s="4"/>
      <c r="K41" s="4"/>
      <c r="L41" s="1"/>
      <c r="M41" s="4"/>
      <c r="N41" s="4"/>
      <c r="O41" s="4"/>
      <c r="P41" s="5"/>
    </row>
    <row r="42" spans="1:16" x14ac:dyDescent="0.3">
      <c r="A42" s="1"/>
      <c r="B42" s="2"/>
      <c r="C42" s="2"/>
      <c r="D42" s="3"/>
      <c r="E42" s="3"/>
      <c r="F42" s="2"/>
      <c r="G42" s="4"/>
      <c r="H42" s="4"/>
      <c r="I42" s="4"/>
      <c r="J42" s="4"/>
      <c r="K42" s="4"/>
      <c r="L42" s="1"/>
      <c r="M42" s="4"/>
      <c r="N42" s="4"/>
      <c r="O42" s="4"/>
      <c r="P42" s="5"/>
    </row>
    <row r="43" spans="1:16" x14ac:dyDescent="0.3">
      <c r="A43" s="1"/>
      <c r="B43" s="2"/>
      <c r="C43" s="2"/>
      <c r="D43" s="3"/>
      <c r="E43" s="3"/>
      <c r="F43" s="2"/>
      <c r="G43" s="4"/>
      <c r="H43" s="4"/>
      <c r="I43" s="4"/>
      <c r="J43" s="4"/>
      <c r="K43" s="4"/>
      <c r="L43" s="1"/>
      <c r="M43" s="4"/>
      <c r="N43" s="4"/>
      <c r="O43" s="4"/>
      <c r="P43" s="5"/>
    </row>
    <row r="44" spans="1:16" ht="52.8" x14ac:dyDescent="0.3">
      <c r="A44" s="1"/>
      <c r="B44" s="2"/>
      <c r="C44" s="2"/>
      <c r="D44" s="3"/>
      <c r="E44" s="3"/>
      <c r="F44" s="2"/>
      <c r="G44" s="4"/>
      <c r="H44" s="10" t="s">
        <v>53</v>
      </c>
      <c r="I44" s="4"/>
      <c r="J44" s="4"/>
      <c r="K44" s="4"/>
      <c r="L44" s="1"/>
      <c r="M44" s="4"/>
      <c r="N44" s="4"/>
      <c r="O44" s="10" t="s">
        <v>54</v>
      </c>
      <c r="P44" s="5"/>
    </row>
    <row r="45" spans="1:16" x14ac:dyDescent="0.3">
      <c r="A45" s="1"/>
      <c r="B45" s="2"/>
      <c r="C45" s="2"/>
      <c r="D45" s="3"/>
      <c r="E45" s="3"/>
      <c r="F45" s="2"/>
      <c r="G45" s="4"/>
      <c r="H45" s="10"/>
      <c r="I45" s="4"/>
      <c r="J45" s="4"/>
      <c r="K45" s="4"/>
      <c r="L45" s="1"/>
      <c r="M45" s="4"/>
      <c r="N45" s="4"/>
      <c r="O45" s="4"/>
      <c r="P45" s="5"/>
    </row>
    <row r="46" spans="1:16" x14ac:dyDescent="0.3">
      <c r="A46" s="1"/>
      <c r="B46" s="2"/>
      <c r="C46" s="2"/>
      <c r="D46" s="3"/>
      <c r="E46" s="3"/>
      <c r="F46" s="2"/>
      <c r="G46" s="4"/>
      <c r="H46" s="10"/>
      <c r="I46" s="4"/>
      <c r="J46" s="4"/>
      <c r="K46" s="4"/>
      <c r="L46" s="1"/>
      <c r="M46" s="4"/>
      <c r="N46" s="4"/>
      <c r="O46" s="4"/>
      <c r="P46" s="5"/>
    </row>
    <row r="47" spans="1:16" x14ac:dyDescent="0.3">
      <c r="A47" s="1"/>
      <c r="B47" s="2"/>
      <c r="C47" s="2"/>
      <c r="D47" s="3"/>
      <c r="E47" s="3"/>
      <c r="F47" s="2"/>
      <c r="G47" s="4"/>
      <c r="H47" s="10"/>
      <c r="I47" s="4"/>
      <c r="J47" s="4"/>
      <c r="K47" s="4"/>
      <c r="L47" s="1"/>
      <c r="M47" s="4"/>
      <c r="N47" s="4"/>
      <c r="O47" s="4"/>
      <c r="P47" s="5"/>
    </row>
    <row r="48" spans="1:16" x14ac:dyDescent="0.3">
      <c r="A48" s="1"/>
      <c r="B48" s="2"/>
      <c r="C48" s="2"/>
      <c r="D48" s="3"/>
      <c r="E48" s="3"/>
      <c r="F48" s="2"/>
      <c r="G48" s="4"/>
      <c r="H48" s="4"/>
      <c r="I48" s="4"/>
      <c r="J48" s="4"/>
      <c r="K48" s="4"/>
      <c r="L48" s="1"/>
      <c r="M48" s="4"/>
      <c r="N48" s="4"/>
      <c r="O48" s="4"/>
      <c r="P48" s="5"/>
    </row>
    <row r="49" spans="1:16" x14ac:dyDescent="0.3">
      <c r="A49" s="1"/>
      <c r="B49" s="2"/>
      <c r="C49" s="2"/>
      <c r="D49" s="3"/>
      <c r="E49" s="3"/>
      <c r="F49" s="2"/>
      <c r="G49" s="4"/>
      <c r="H49" s="4"/>
      <c r="I49" s="4"/>
      <c r="J49" s="4"/>
      <c r="K49" s="4"/>
      <c r="L49" s="1"/>
      <c r="M49" s="4"/>
      <c r="N49" s="4"/>
      <c r="O49" s="4"/>
      <c r="P49" s="5"/>
    </row>
    <row r="51" spans="1:16" ht="15" thickBot="1" x14ac:dyDescent="0.35"/>
    <row r="52" spans="1:16" ht="15" thickBot="1" x14ac:dyDescent="0.35">
      <c r="B52" s="11" t="s">
        <v>55</v>
      </c>
      <c r="C52" s="12"/>
      <c r="D52" s="13"/>
      <c r="E52" s="13"/>
      <c r="F52" s="12"/>
      <c r="G52" s="14"/>
      <c r="H52" s="15">
        <v>6</v>
      </c>
      <c r="I52" s="14"/>
      <c r="J52" s="14"/>
      <c r="K52" s="14"/>
      <c r="L52" s="16"/>
      <c r="M52" s="14"/>
      <c r="N52" s="14"/>
      <c r="O52" s="14"/>
      <c r="P52" s="17"/>
    </row>
    <row r="53" spans="1:16" x14ac:dyDescent="0.3">
      <c r="B53" s="18"/>
      <c r="C53" s="19"/>
      <c r="D53" s="20"/>
      <c r="E53" s="20"/>
      <c r="F53" s="19"/>
      <c r="G53" s="21"/>
      <c r="H53" s="21"/>
      <c r="I53" s="21"/>
      <c r="J53" s="21"/>
      <c r="K53" s="21"/>
      <c r="L53" s="22"/>
      <c r="M53" s="21"/>
      <c r="N53" s="21"/>
      <c r="O53" s="21"/>
      <c r="P53" s="23"/>
    </row>
    <row r="54" spans="1:16" ht="52.8" x14ac:dyDescent="0.3">
      <c r="B54" s="24" t="s">
        <v>56</v>
      </c>
      <c r="C54" s="25" t="s">
        <v>57</v>
      </c>
      <c r="D54" s="26" t="s">
        <v>15</v>
      </c>
      <c r="E54" s="26" t="s">
        <v>58</v>
      </c>
      <c r="F54" s="25" t="s">
        <v>59</v>
      </c>
      <c r="G54" s="27" t="s">
        <v>60</v>
      </c>
      <c r="H54" s="28" t="s">
        <v>61</v>
      </c>
      <c r="I54" s="27" t="s">
        <v>62</v>
      </c>
      <c r="J54" s="27" t="s">
        <v>63</v>
      </c>
      <c r="K54" s="27" t="s">
        <v>64</v>
      </c>
      <c r="L54" s="27" t="s">
        <v>65</v>
      </c>
      <c r="M54" s="27" t="s">
        <v>66</v>
      </c>
      <c r="N54" s="27" t="s">
        <v>67</v>
      </c>
      <c r="O54" s="29" t="s">
        <v>195</v>
      </c>
      <c r="P54" s="30" t="s">
        <v>68</v>
      </c>
    </row>
    <row r="55" spans="1:16" ht="26.4" x14ac:dyDescent="0.3">
      <c r="B55" s="24" t="str">
        <f>C55&amp;"-"&amp;IF(D55&lt;10,"0","")&amp;D55&amp;"-"&amp;IF(E55&lt;10,"0","")&amp;E55&amp;""</f>
        <v>FAN-06-01</v>
      </c>
      <c r="C55" s="25" t="s">
        <v>69</v>
      </c>
      <c r="D55" s="26">
        <f>H52</f>
        <v>6</v>
      </c>
      <c r="E55" s="26">
        <v>1</v>
      </c>
      <c r="F55" s="25" t="s">
        <v>70</v>
      </c>
      <c r="G55" s="27" t="s">
        <v>191</v>
      </c>
      <c r="H55" s="34"/>
      <c r="I55" s="27"/>
      <c r="J55" s="27"/>
      <c r="K55" s="27"/>
      <c r="L55" s="31"/>
      <c r="M55" s="27" t="str">
        <f t="shared" ref="M55:M60" si="0">IF(F55="B",I55*L55,"")</f>
        <v/>
      </c>
      <c r="N55" s="27" t="str">
        <f t="shared" ref="N55:N60" si="1">IF(F55="B",J55*L55,"")</f>
        <v/>
      </c>
      <c r="O55" s="33"/>
      <c r="P55" s="32"/>
    </row>
    <row r="56" spans="1:16" x14ac:dyDescent="0.3">
      <c r="B56" s="24" t="str">
        <f t="shared" ref="B56:B59" si="2">C56&amp;"-"&amp;IF(D56&lt;10,"0","")&amp;D56&amp;"-"&amp;IF(E56&lt;10,"0","")&amp;E56&amp;""</f>
        <v>FAN-06-02</v>
      </c>
      <c r="C56" s="25" t="s">
        <v>69</v>
      </c>
      <c r="D56" s="26">
        <f>D55</f>
        <v>6</v>
      </c>
      <c r="E56" s="26">
        <v>2</v>
      </c>
      <c r="F56" s="25" t="s">
        <v>70</v>
      </c>
      <c r="G56" s="27" t="s">
        <v>71</v>
      </c>
      <c r="H56" s="34"/>
      <c r="I56" s="27"/>
      <c r="J56" s="27"/>
      <c r="K56" s="27"/>
      <c r="L56" s="31"/>
      <c r="M56" s="27" t="str">
        <f t="shared" si="0"/>
        <v/>
      </c>
      <c r="N56" s="27" t="str">
        <f>IF(F56="B",J56*L56,"")</f>
        <v/>
      </c>
      <c r="O56" s="33"/>
      <c r="P56" s="32"/>
    </row>
    <row r="57" spans="1:16" x14ac:dyDescent="0.3">
      <c r="B57" s="24" t="str">
        <f t="shared" si="2"/>
        <v>FAN-06-03</v>
      </c>
      <c r="C57" s="25" t="s">
        <v>69</v>
      </c>
      <c r="D57" s="26">
        <f t="shared" ref="D57:D59" si="3">D56</f>
        <v>6</v>
      </c>
      <c r="E57" s="26">
        <v>3</v>
      </c>
      <c r="F57" s="25" t="s">
        <v>72</v>
      </c>
      <c r="G57" s="27" t="s">
        <v>73</v>
      </c>
      <c r="H57" s="34"/>
      <c r="I57" s="27">
        <v>10</v>
      </c>
      <c r="J57" s="32"/>
      <c r="K57" s="27" t="s">
        <v>74</v>
      </c>
      <c r="L57" s="31">
        <v>1</v>
      </c>
      <c r="M57" s="27">
        <f t="shared" si="0"/>
        <v>10</v>
      </c>
      <c r="N57" s="27">
        <f>IF(F57="B",J57*L57,"")</f>
        <v>0</v>
      </c>
      <c r="O57" s="33"/>
      <c r="P57" s="32"/>
    </row>
    <row r="58" spans="1:16" x14ac:dyDescent="0.3">
      <c r="B58" s="24" t="str">
        <f t="shared" si="2"/>
        <v>FAN-06-04</v>
      </c>
      <c r="C58" s="25" t="s">
        <v>69</v>
      </c>
      <c r="D58" s="26">
        <f t="shared" si="3"/>
        <v>6</v>
      </c>
      <c r="E58" s="26">
        <v>4</v>
      </c>
      <c r="F58" s="25" t="s">
        <v>70</v>
      </c>
      <c r="G58" s="27" t="s">
        <v>75</v>
      </c>
      <c r="H58" s="34"/>
      <c r="I58" s="27"/>
      <c r="J58" s="27"/>
      <c r="K58" s="27"/>
      <c r="L58" s="31"/>
      <c r="M58" s="27" t="str">
        <f t="shared" si="0"/>
        <v/>
      </c>
      <c r="N58" s="27" t="str">
        <f t="shared" si="1"/>
        <v/>
      </c>
      <c r="O58" s="33"/>
      <c r="P58" s="32"/>
    </row>
    <row r="59" spans="1:16" ht="39.6" x14ac:dyDescent="0.3">
      <c r="B59" s="24" t="str">
        <f t="shared" si="2"/>
        <v>FAN-06-05</v>
      </c>
      <c r="C59" s="25" t="s">
        <v>69</v>
      </c>
      <c r="D59" s="26">
        <f t="shared" si="3"/>
        <v>6</v>
      </c>
      <c r="E59" s="26">
        <v>5</v>
      </c>
      <c r="F59" s="25" t="s">
        <v>72</v>
      </c>
      <c r="G59" s="27" t="s">
        <v>194</v>
      </c>
      <c r="H59" s="34"/>
      <c r="I59" s="27">
        <v>10</v>
      </c>
      <c r="J59" s="32"/>
      <c r="K59" s="27" t="s">
        <v>192</v>
      </c>
      <c r="L59" s="31">
        <v>1</v>
      </c>
      <c r="M59" s="27">
        <f t="shared" si="0"/>
        <v>10</v>
      </c>
      <c r="N59" s="27">
        <f t="shared" si="1"/>
        <v>0</v>
      </c>
      <c r="O59" s="33"/>
      <c r="P59" s="32"/>
    </row>
    <row r="60" spans="1:16" x14ac:dyDescent="0.3">
      <c r="B60" s="24" t="str">
        <f>C60&amp;"-"&amp;IF(D60&lt;10,"0","")&amp;D60&amp;"-"&amp;IF(E60&lt;10,"0","")&amp;E60&amp;""</f>
        <v>FAN-06-06</v>
      </c>
      <c r="C60" s="25" t="s">
        <v>69</v>
      </c>
      <c r="D60" s="26">
        <v>6</v>
      </c>
      <c r="E60" s="26">
        <v>6</v>
      </c>
      <c r="F60" s="25" t="s">
        <v>70</v>
      </c>
      <c r="G60" s="27" t="s">
        <v>76</v>
      </c>
      <c r="H60" s="34"/>
      <c r="I60" s="27"/>
      <c r="J60" s="27"/>
      <c r="K60" s="27"/>
      <c r="L60" s="31"/>
      <c r="M60" s="27" t="str">
        <f t="shared" si="0"/>
        <v/>
      </c>
      <c r="N60" s="27" t="str">
        <f t="shared" si="1"/>
        <v/>
      </c>
      <c r="O60" s="33"/>
      <c r="P60" s="32"/>
    </row>
    <row r="61" spans="1:16" x14ac:dyDescent="0.3">
      <c r="B61" s="24" t="str">
        <f t="shared" ref="B61:B73" si="4">C61&amp;"-"&amp;IF(D61&lt;10,"0","")&amp;D61&amp;"-"&amp;IF(E61&lt;10,"0","")&amp;E61&amp;""</f>
        <v>FAN-06-07</v>
      </c>
      <c r="C61" s="25" t="s">
        <v>69</v>
      </c>
      <c r="D61" s="26">
        <v>6</v>
      </c>
      <c r="E61" s="26">
        <v>7</v>
      </c>
      <c r="F61" s="25" t="s">
        <v>70</v>
      </c>
      <c r="G61" s="27" t="s">
        <v>77</v>
      </c>
      <c r="H61" s="34"/>
      <c r="I61" s="27"/>
      <c r="J61" s="27"/>
      <c r="K61" s="27"/>
      <c r="L61" s="31"/>
      <c r="M61" s="27" t="str">
        <f t="shared" ref="M61:M73" si="5">IF(F61="B",I61*L61,"")</f>
        <v/>
      </c>
      <c r="N61" s="27" t="str">
        <f t="shared" ref="N61:N73" si="6">IF(F61="B",J61*L61,"")</f>
        <v/>
      </c>
      <c r="O61" s="33"/>
      <c r="P61" s="32"/>
    </row>
    <row r="62" spans="1:16" x14ac:dyDescent="0.3">
      <c r="B62" s="24" t="str">
        <f t="shared" si="4"/>
        <v>FAN-06-08</v>
      </c>
      <c r="C62" s="25" t="s">
        <v>69</v>
      </c>
      <c r="D62" s="26">
        <v>6</v>
      </c>
      <c r="E62" s="26">
        <v>8</v>
      </c>
      <c r="F62" s="25" t="s">
        <v>70</v>
      </c>
      <c r="G62" s="27" t="s">
        <v>78</v>
      </c>
      <c r="H62" s="34"/>
      <c r="I62" s="27"/>
      <c r="J62" s="27"/>
      <c r="K62" s="27"/>
      <c r="L62" s="31"/>
      <c r="M62" s="27" t="str">
        <f t="shared" si="5"/>
        <v/>
      </c>
      <c r="N62" s="27" t="str">
        <f t="shared" si="6"/>
        <v/>
      </c>
      <c r="O62" s="33"/>
      <c r="P62" s="32"/>
    </row>
    <row r="63" spans="1:16" x14ac:dyDescent="0.3">
      <c r="B63" s="24" t="str">
        <f t="shared" si="4"/>
        <v>FAN-06-09</v>
      </c>
      <c r="C63" s="25" t="s">
        <v>69</v>
      </c>
      <c r="D63" s="26">
        <v>6</v>
      </c>
      <c r="E63" s="26">
        <v>9</v>
      </c>
      <c r="F63" s="25" t="s">
        <v>70</v>
      </c>
      <c r="G63" s="27" t="s">
        <v>79</v>
      </c>
      <c r="H63" s="34"/>
      <c r="I63" s="27"/>
      <c r="J63" s="27"/>
      <c r="K63" s="27"/>
      <c r="L63" s="31"/>
      <c r="M63" s="27" t="str">
        <f t="shared" si="5"/>
        <v/>
      </c>
      <c r="N63" s="27" t="str">
        <f t="shared" si="6"/>
        <v/>
      </c>
      <c r="O63" s="33"/>
      <c r="P63" s="32"/>
    </row>
    <row r="64" spans="1:16" x14ac:dyDescent="0.3">
      <c r="B64" s="24" t="str">
        <f t="shared" si="4"/>
        <v>FAN-06-10</v>
      </c>
      <c r="C64" s="25" t="s">
        <v>69</v>
      </c>
      <c r="D64" s="26">
        <v>6</v>
      </c>
      <c r="E64" s="26">
        <v>10</v>
      </c>
      <c r="F64" s="25" t="s">
        <v>72</v>
      </c>
      <c r="G64" s="27" t="s">
        <v>80</v>
      </c>
      <c r="H64" s="34"/>
      <c r="I64" s="27">
        <v>10</v>
      </c>
      <c r="J64" s="32"/>
      <c r="K64" s="27"/>
      <c r="L64" s="31">
        <v>1</v>
      </c>
      <c r="M64" s="27">
        <f t="shared" si="5"/>
        <v>10</v>
      </c>
      <c r="N64" s="27">
        <f t="shared" si="6"/>
        <v>0</v>
      </c>
      <c r="O64" s="33"/>
      <c r="P64" s="32"/>
    </row>
    <row r="65" spans="2:16" x14ac:dyDescent="0.3">
      <c r="B65" s="24" t="str">
        <f t="shared" si="4"/>
        <v>FAN-06-11</v>
      </c>
      <c r="C65" s="25" t="s">
        <v>69</v>
      </c>
      <c r="D65" s="26">
        <v>6</v>
      </c>
      <c r="E65" s="26">
        <v>11</v>
      </c>
      <c r="F65" s="25" t="s">
        <v>70</v>
      </c>
      <c r="G65" s="27" t="s">
        <v>81</v>
      </c>
      <c r="H65" s="34"/>
      <c r="I65" s="27"/>
      <c r="J65" s="27"/>
      <c r="K65" s="27"/>
      <c r="L65" s="31"/>
      <c r="M65" s="27" t="str">
        <f t="shared" si="5"/>
        <v/>
      </c>
      <c r="N65" s="27" t="str">
        <f t="shared" si="6"/>
        <v/>
      </c>
      <c r="O65" s="33"/>
      <c r="P65" s="32"/>
    </row>
    <row r="66" spans="2:16" x14ac:dyDescent="0.3">
      <c r="B66" s="24" t="str">
        <f t="shared" si="4"/>
        <v>FAN-06-12</v>
      </c>
      <c r="C66" s="25" t="s">
        <v>69</v>
      </c>
      <c r="D66" s="26">
        <v>6</v>
      </c>
      <c r="E66" s="26">
        <v>12</v>
      </c>
      <c r="F66" s="25" t="s">
        <v>70</v>
      </c>
      <c r="G66" s="27" t="s">
        <v>82</v>
      </c>
      <c r="H66" s="34"/>
      <c r="I66" s="27"/>
      <c r="J66" s="27"/>
      <c r="K66" s="27"/>
      <c r="L66" s="31"/>
      <c r="M66" s="27" t="str">
        <f t="shared" si="5"/>
        <v/>
      </c>
      <c r="N66" s="27" t="str">
        <f t="shared" si="6"/>
        <v/>
      </c>
      <c r="O66" s="33"/>
      <c r="P66" s="32"/>
    </row>
    <row r="67" spans="2:16" ht="39.6" x14ac:dyDescent="0.3">
      <c r="B67" s="24" t="str">
        <f t="shared" si="4"/>
        <v>FAN-06-13</v>
      </c>
      <c r="C67" s="25" t="s">
        <v>69</v>
      </c>
      <c r="D67" s="26">
        <v>6</v>
      </c>
      <c r="E67" s="26">
        <v>13</v>
      </c>
      <c r="F67" s="25" t="s">
        <v>72</v>
      </c>
      <c r="G67" s="27" t="s">
        <v>83</v>
      </c>
      <c r="H67" s="34"/>
      <c r="I67" s="27">
        <v>10</v>
      </c>
      <c r="J67" s="32"/>
      <c r="K67" s="27" t="s">
        <v>84</v>
      </c>
      <c r="L67" s="31">
        <v>2</v>
      </c>
      <c r="M67" s="27">
        <f t="shared" si="5"/>
        <v>20</v>
      </c>
      <c r="N67" s="27">
        <f t="shared" si="6"/>
        <v>0</v>
      </c>
      <c r="O67" s="33"/>
      <c r="P67" s="32"/>
    </row>
    <row r="68" spans="2:16" x14ac:dyDescent="0.3">
      <c r="B68" s="24" t="str">
        <f t="shared" si="4"/>
        <v>FAN-06-14</v>
      </c>
      <c r="C68" s="25" t="s">
        <v>69</v>
      </c>
      <c r="D68" s="26">
        <v>6</v>
      </c>
      <c r="E68" s="26">
        <v>14</v>
      </c>
      <c r="F68" s="25" t="s">
        <v>70</v>
      </c>
      <c r="G68" s="27" t="s">
        <v>85</v>
      </c>
      <c r="H68" s="34"/>
      <c r="I68" s="27"/>
      <c r="J68" s="27"/>
      <c r="K68" s="27"/>
      <c r="L68" s="31"/>
      <c r="M68" s="27" t="str">
        <f t="shared" si="5"/>
        <v/>
      </c>
      <c r="N68" s="27" t="str">
        <f t="shared" si="6"/>
        <v/>
      </c>
      <c r="O68" s="33"/>
      <c r="P68" s="32"/>
    </row>
    <row r="69" spans="2:16" x14ac:dyDescent="0.3">
      <c r="B69" s="24" t="str">
        <f t="shared" si="4"/>
        <v>FAN-06-15</v>
      </c>
      <c r="C69" s="25" t="s">
        <v>69</v>
      </c>
      <c r="D69" s="26">
        <v>6</v>
      </c>
      <c r="E69" s="26">
        <v>15</v>
      </c>
      <c r="F69" s="25" t="s">
        <v>70</v>
      </c>
      <c r="G69" s="27" t="s">
        <v>196</v>
      </c>
      <c r="H69" s="34"/>
      <c r="I69" s="27"/>
      <c r="J69" s="27"/>
      <c r="K69" s="27"/>
      <c r="L69" s="31"/>
      <c r="M69" s="27" t="str">
        <f t="shared" si="5"/>
        <v/>
      </c>
      <c r="N69" s="27" t="str">
        <f t="shared" si="6"/>
        <v/>
      </c>
      <c r="O69" s="33"/>
      <c r="P69" s="32"/>
    </row>
    <row r="70" spans="2:16" ht="26.55" customHeight="1" x14ac:dyDescent="0.3">
      <c r="B70" s="161" t="s">
        <v>86</v>
      </c>
      <c r="C70" s="162"/>
      <c r="D70" s="162"/>
      <c r="E70" s="162"/>
      <c r="F70" s="162"/>
      <c r="G70" s="162"/>
      <c r="H70" s="162"/>
      <c r="I70" s="162"/>
      <c r="J70" s="162"/>
      <c r="K70" s="162"/>
      <c r="L70" s="162"/>
      <c r="M70" s="162"/>
      <c r="N70" s="162"/>
      <c r="O70" s="163"/>
      <c r="P70" s="32"/>
    </row>
    <row r="71" spans="2:16" ht="26.4" x14ac:dyDescent="0.3">
      <c r="B71" s="24" t="str">
        <f t="shared" si="4"/>
        <v>FAN-06-16</v>
      </c>
      <c r="C71" s="25" t="s">
        <v>69</v>
      </c>
      <c r="D71" s="26">
        <v>6</v>
      </c>
      <c r="E71" s="26">
        <v>16</v>
      </c>
      <c r="F71" s="25" t="s">
        <v>70</v>
      </c>
      <c r="G71" s="27" t="s">
        <v>87</v>
      </c>
      <c r="H71" s="34"/>
      <c r="I71" s="27"/>
      <c r="J71" s="27"/>
      <c r="K71" s="27"/>
      <c r="L71" s="31"/>
      <c r="M71" s="27" t="str">
        <f t="shared" si="5"/>
        <v/>
      </c>
      <c r="N71" s="27" t="str">
        <f t="shared" si="6"/>
        <v/>
      </c>
      <c r="O71" s="33"/>
      <c r="P71" s="32"/>
    </row>
    <row r="72" spans="2:16" ht="26.4" x14ac:dyDescent="0.3">
      <c r="B72" s="24" t="str">
        <f t="shared" si="4"/>
        <v>FAN-06-17</v>
      </c>
      <c r="C72" s="25" t="s">
        <v>69</v>
      </c>
      <c r="D72" s="26">
        <v>6</v>
      </c>
      <c r="E72" s="26">
        <v>17</v>
      </c>
      <c r="F72" s="25" t="s">
        <v>70</v>
      </c>
      <c r="G72" s="27" t="s">
        <v>88</v>
      </c>
      <c r="H72" s="34"/>
      <c r="I72" s="27"/>
      <c r="J72" s="27"/>
      <c r="K72" s="27"/>
      <c r="L72" s="31"/>
      <c r="M72" s="27" t="str">
        <f t="shared" si="5"/>
        <v/>
      </c>
      <c r="N72" s="27" t="str">
        <f t="shared" si="6"/>
        <v/>
      </c>
      <c r="O72" s="33"/>
      <c r="P72" s="32"/>
    </row>
    <row r="73" spans="2:16" x14ac:dyDescent="0.3">
      <c r="B73" s="24" t="str">
        <f t="shared" si="4"/>
        <v>FAN-06-18</v>
      </c>
      <c r="C73" s="25" t="s">
        <v>69</v>
      </c>
      <c r="D73" s="26">
        <v>6</v>
      </c>
      <c r="E73" s="26">
        <v>18</v>
      </c>
      <c r="F73" s="25" t="s">
        <v>70</v>
      </c>
      <c r="G73" s="27" t="s">
        <v>89</v>
      </c>
      <c r="H73" s="34"/>
      <c r="I73" s="27"/>
      <c r="J73" s="27"/>
      <c r="K73" s="27"/>
      <c r="L73" s="31"/>
      <c r="M73" s="27" t="str">
        <f t="shared" si="5"/>
        <v/>
      </c>
      <c r="N73" s="27" t="str">
        <f t="shared" si="6"/>
        <v/>
      </c>
      <c r="O73" s="33"/>
      <c r="P73" s="32"/>
    </row>
    <row r="74" spans="2:16" x14ac:dyDescent="0.3">
      <c r="B74" s="24" t="str">
        <f t="shared" ref="B74" si="7">C74&amp;"-"&amp;IF(D74&lt;10,"0","")&amp;D74&amp;"-"&amp;IF(E74&lt;10,"0","")&amp;E74&amp;""</f>
        <v>FAN-06-19</v>
      </c>
      <c r="C74" s="25" t="s">
        <v>69</v>
      </c>
      <c r="D74" s="26">
        <v>6</v>
      </c>
      <c r="E74" s="26">
        <v>19</v>
      </c>
      <c r="F74" s="25" t="s">
        <v>70</v>
      </c>
      <c r="G74" s="27" t="s">
        <v>90</v>
      </c>
      <c r="H74" s="34"/>
      <c r="I74" s="27"/>
      <c r="J74" s="27"/>
      <c r="K74" s="27"/>
      <c r="L74" s="31"/>
      <c r="M74" s="27" t="str">
        <f t="shared" ref="M74" si="8">IF(F74="B",I74*L74,"")</f>
        <v/>
      </c>
      <c r="N74" s="27" t="str">
        <f t="shared" ref="N74" si="9">IF(F74="B",J74*L74,"")</f>
        <v/>
      </c>
      <c r="O74" s="33"/>
      <c r="P74" s="32"/>
    </row>
    <row r="75" spans="2:16" x14ac:dyDescent="0.3">
      <c r="B75" s="42" t="s">
        <v>91</v>
      </c>
      <c r="C75" s="42"/>
      <c r="D75" s="43"/>
      <c r="E75" s="43"/>
      <c r="F75" s="42"/>
      <c r="G75" s="155" t="str">
        <f>IF(OR(COUNTIFS(F55:F74,"=A",H55:H74,"=Nein")&gt;0,COUNTIFS(F55:F74,"=A",H55:H74,"&lt;&gt;Ja")&gt;0),"ACHTUNG: Nicht alle A-Kritieren werden erfüllt!","")</f>
        <v>ACHTUNG: Nicht alle A-Kritieren werden erfüllt!</v>
      </c>
      <c r="H75" s="156"/>
      <c r="I75" s="28"/>
      <c r="J75" s="28"/>
      <c r="K75" s="28"/>
      <c r="L75" s="44"/>
      <c r="M75" s="28">
        <f>SUM(M55:M74)</f>
        <v>50</v>
      </c>
      <c r="N75" s="28">
        <f>SUM(N55:N74)</f>
        <v>0</v>
      </c>
      <c r="O75" s="28"/>
      <c r="P75" s="45"/>
    </row>
    <row r="77" spans="2:16" ht="15" thickBot="1" x14ac:dyDescent="0.35"/>
    <row r="78" spans="2:16" ht="15" thickBot="1" x14ac:dyDescent="0.35">
      <c r="B78" s="11" t="s">
        <v>55</v>
      </c>
      <c r="C78" s="12"/>
      <c r="D78" s="13"/>
      <c r="E78" s="13"/>
      <c r="F78" s="12"/>
      <c r="G78" s="14"/>
      <c r="H78" s="15">
        <v>7</v>
      </c>
      <c r="I78" s="14"/>
      <c r="J78" s="14"/>
      <c r="K78" s="14"/>
      <c r="L78" s="16"/>
      <c r="M78" s="14"/>
      <c r="N78" s="14"/>
      <c r="O78" s="14"/>
      <c r="P78" s="17"/>
    </row>
    <row r="79" spans="2:16" x14ac:dyDescent="0.3">
      <c r="B79" s="18"/>
      <c r="C79" s="19"/>
      <c r="D79" s="20"/>
      <c r="E79" s="20"/>
      <c r="F79" s="19"/>
      <c r="G79" s="21"/>
      <c r="H79" s="21"/>
      <c r="I79" s="21"/>
      <c r="J79" s="21"/>
      <c r="K79" s="21"/>
      <c r="L79" s="22"/>
      <c r="M79" s="21"/>
      <c r="N79" s="21"/>
      <c r="O79" s="21"/>
      <c r="P79" s="23"/>
    </row>
    <row r="80" spans="2:16" ht="39.6" x14ac:dyDescent="0.3">
      <c r="B80" s="24" t="s">
        <v>56</v>
      </c>
      <c r="C80" s="25" t="s">
        <v>57</v>
      </c>
      <c r="D80" s="26" t="s">
        <v>15</v>
      </c>
      <c r="E80" s="26" t="s">
        <v>58</v>
      </c>
      <c r="F80" s="25" t="s">
        <v>59</v>
      </c>
      <c r="G80" s="27" t="s">
        <v>60</v>
      </c>
      <c r="H80" s="28" t="s">
        <v>61</v>
      </c>
      <c r="I80" s="27" t="s">
        <v>62</v>
      </c>
      <c r="J80" s="27" t="s">
        <v>63</v>
      </c>
      <c r="K80" s="27" t="s">
        <v>64</v>
      </c>
      <c r="L80" s="27" t="s">
        <v>65</v>
      </c>
      <c r="M80" s="27" t="s">
        <v>66</v>
      </c>
      <c r="N80" s="27" t="s">
        <v>67</v>
      </c>
      <c r="O80" s="29" t="s">
        <v>197</v>
      </c>
      <c r="P80" s="30" t="s">
        <v>68</v>
      </c>
    </row>
    <row r="81" spans="2:16" ht="26.4" x14ac:dyDescent="0.3">
      <c r="B81" s="24" t="str">
        <f t="shared" ref="B81" si="10">C81&amp;"-"&amp;IF(D81&lt;10,"0","")&amp;D81&amp;"-"&amp;IF(E81&lt;10,"0","")&amp;E81&amp;""</f>
        <v>FAN-07-01</v>
      </c>
      <c r="C81" s="25" t="s">
        <v>69</v>
      </c>
      <c r="D81" s="26">
        <f>$H$78</f>
        <v>7</v>
      </c>
      <c r="E81" s="26">
        <v>1</v>
      </c>
      <c r="F81" s="25" t="s">
        <v>70</v>
      </c>
      <c r="G81" s="27" t="s">
        <v>92</v>
      </c>
      <c r="H81" s="34"/>
      <c r="I81" s="27"/>
      <c r="J81" s="27"/>
      <c r="K81" s="27"/>
      <c r="L81" s="31"/>
      <c r="M81" s="27" t="str">
        <f t="shared" ref="M81" si="11">IF(F81="B",I81*L81,"")</f>
        <v/>
      </c>
      <c r="N81" s="27" t="str">
        <f t="shared" ref="N81" si="12">IF(F81="B",J81*L81,"")</f>
        <v/>
      </c>
      <c r="O81" s="33"/>
      <c r="P81" s="32"/>
    </row>
    <row r="82" spans="2:16" x14ac:dyDescent="0.3">
      <c r="B82" s="24" t="str">
        <f t="shared" ref="B82:B120" si="13">C82&amp;"-"&amp;IF(D82&lt;10,"0","")&amp;D82&amp;"-"&amp;IF(E82&lt;10,"0","")&amp;E82&amp;""</f>
        <v>FAN-07-02</v>
      </c>
      <c r="C82" s="25" t="s">
        <v>69</v>
      </c>
      <c r="D82" s="26">
        <f t="shared" ref="D82:D113" si="14">$H$78</f>
        <v>7</v>
      </c>
      <c r="E82" s="26">
        <v>2</v>
      </c>
      <c r="F82" s="25" t="s">
        <v>70</v>
      </c>
      <c r="G82" s="27" t="s">
        <v>77</v>
      </c>
      <c r="H82" s="34"/>
      <c r="I82" s="27"/>
      <c r="J82" s="27"/>
      <c r="K82" s="27"/>
      <c r="L82" s="31"/>
      <c r="M82" s="27" t="str">
        <f t="shared" ref="M82:M120" si="15">IF(F82="B",I82*L82,"")</f>
        <v/>
      </c>
      <c r="N82" s="27" t="str">
        <f t="shared" ref="N82:N120" si="16">IF(F82="B",J82*L82,"")</f>
        <v/>
      </c>
      <c r="O82" s="33"/>
      <c r="P82" s="32"/>
    </row>
    <row r="83" spans="2:16" x14ac:dyDescent="0.3">
      <c r="B83" s="24" t="str">
        <f t="shared" si="13"/>
        <v>FAN-07-03</v>
      </c>
      <c r="C83" s="25" t="s">
        <v>69</v>
      </c>
      <c r="D83" s="26">
        <f t="shared" si="14"/>
        <v>7</v>
      </c>
      <c r="E83" s="26">
        <v>3</v>
      </c>
      <c r="F83" s="25" t="s">
        <v>70</v>
      </c>
      <c r="G83" s="27" t="s">
        <v>93</v>
      </c>
      <c r="H83" s="34"/>
      <c r="I83" s="27"/>
      <c r="J83" s="27"/>
      <c r="K83" s="27"/>
      <c r="L83" s="31"/>
      <c r="M83" s="27" t="str">
        <f t="shared" si="15"/>
        <v/>
      </c>
      <c r="N83" s="27" t="str">
        <f t="shared" si="16"/>
        <v/>
      </c>
      <c r="O83" s="33"/>
      <c r="P83" s="32"/>
    </row>
    <row r="84" spans="2:16" ht="26.4" x14ac:dyDescent="0.3">
      <c r="B84" s="24" t="str">
        <f t="shared" si="13"/>
        <v>FAN-07-04</v>
      </c>
      <c r="C84" s="25" t="s">
        <v>69</v>
      </c>
      <c r="D84" s="26">
        <f t="shared" si="14"/>
        <v>7</v>
      </c>
      <c r="E84" s="26">
        <v>4</v>
      </c>
      <c r="F84" s="25" t="s">
        <v>70</v>
      </c>
      <c r="G84" s="27" t="s">
        <v>94</v>
      </c>
      <c r="H84" s="34"/>
      <c r="I84" s="27"/>
      <c r="J84" s="27"/>
      <c r="K84" s="27"/>
      <c r="L84" s="31"/>
      <c r="M84" s="27" t="str">
        <f t="shared" si="15"/>
        <v/>
      </c>
      <c r="N84" s="27" t="str">
        <f t="shared" si="16"/>
        <v/>
      </c>
      <c r="O84" s="33"/>
      <c r="P84" s="32"/>
    </row>
    <row r="85" spans="2:16" ht="26.4" x14ac:dyDescent="0.3">
      <c r="B85" s="24" t="str">
        <f t="shared" si="13"/>
        <v>FAN-07-05</v>
      </c>
      <c r="C85" s="25" t="s">
        <v>69</v>
      </c>
      <c r="D85" s="26">
        <f t="shared" si="14"/>
        <v>7</v>
      </c>
      <c r="E85" s="26">
        <v>5</v>
      </c>
      <c r="F85" s="25" t="s">
        <v>72</v>
      </c>
      <c r="G85" s="27" t="s">
        <v>95</v>
      </c>
      <c r="H85" s="34"/>
      <c r="I85" s="27">
        <v>10</v>
      </c>
      <c r="J85" s="32"/>
      <c r="K85" s="27" t="s">
        <v>96</v>
      </c>
      <c r="L85" s="31">
        <v>2</v>
      </c>
      <c r="M85" s="27">
        <f t="shared" si="15"/>
        <v>20</v>
      </c>
      <c r="N85" s="27">
        <f t="shared" si="16"/>
        <v>0</v>
      </c>
      <c r="O85" s="33"/>
      <c r="P85" s="32"/>
    </row>
    <row r="86" spans="2:16" ht="26.4" x14ac:dyDescent="0.3">
      <c r="B86" s="24" t="str">
        <f t="shared" si="13"/>
        <v>FAN-07-06</v>
      </c>
      <c r="C86" s="25" t="s">
        <v>69</v>
      </c>
      <c r="D86" s="26">
        <f t="shared" si="14"/>
        <v>7</v>
      </c>
      <c r="E86" s="26">
        <v>6</v>
      </c>
      <c r="F86" s="25" t="s">
        <v>70</v>
      </c>
      <c r="G86" s="27" t="s">
        <v>97</v>
      </c>
      <c r="H86" s="34"/>
      <c r="I86" s="27"/>
      <c r="J86" s="27"/>
      <c r="K86" s="27"/>
      <c r="L86" s="31"/>
      <c r="M86" s="27" t="str">
        <f t="shared" si="15"/>
        <v/>
      </c>
      <c r="N86" s="27" t="str">
        <f t="shared" si="16"/>
        <v/>
      </c>
      <c r="O86" s="33"/>
      <c r="P86" s="32"/>
    </row>
    <row r="87" spans="2:16" ht="26.4" x14ac:dyDescent="0.3">
      <c r="B87" s="24" t="str">
        <f t="shared" si="13"/>
        <v>FAN-07-07</v>
      </c>
      <c r="C87" s="25" t="s">
        <v>69</v>
      </c>
      <c r="D87" s="26">
        <f t="shared" si="14"/>
        <v>7</v>
      </c>
      <c r="E87" s="26">
        <v>7</v>
      </c>
      <c r="F87" s="25" t="s">
        <v>70</v>
      </c>
      <c r="G87" s="27" t="s">
        <v>98</v>
      </c>
      <c r="H87" s="34"/>
      <c r="I87" s="27"/>
      <c r="J87" s="27"/>
      <c r="K87" s="27"/>
      <c r="L87" s="31"/>
      <c r="M87" s="27" t="str">
        <f t="shared" si="15"/>
        <v/>
      </c>
      <c r="N87" s="27" t="str">
        <f t="shared" si="16"/>
        <v/>
      </c>
      <c r="O87" s="33"/>
      <c r="P87" s="32"/>
    </row>
    <row r="88" spans="2:16" x14ac:dyDescent="0.3">
      <c r="B88" s="24" t="str">
        <f t="shared" si="13"/>
        <v>FAN-07-08</v>
      </c>
      <c r="C88" s="25" t="s">
        <v>69</v>
      </c>
      <c r="D88" s="26">
        <f t="shared" si="14"/>
        <v>7</v>
      </c>
      <c r="E88" s="26">
        <v>8</v>
      </c>
      <c r="F88" s="25" t="s">
        <v>70</v>
      </c>
      <c r="G88" s="27" t="s">
        <v>99</v>
      </c>
      <c r="H88" s="34"/>
      <c r="I88" s="27"/>
      <c r="J88" s="27"/>
      <c r="K88" s="27"/>
      <c r="L88" s="31"/>
      <c r="M88" s="27" t="str">
        <f t="shared" si="15"/>
        <v/>
      </c>
      <c r="N88" s="27" t="str">
        <f t="shared" si="16"/>
        <v/>
      </c>
      <c r="O88" s="33"/>
      <c r="P88" s="32"/>
    </row>
    <row r="89" spans="2:16" x14ac:dyDescent="0.3">
      <c r="B89" s="24" t="str">
        <f t="shared" si="13"/>
        <v>FAN-07-09</v>
      </c>
      <c r="C89" s="25" t="s">
        <v>69</v>
      </c>
      <c r="D89" s="26">
        <f t="shared" si="14"/>
        <v>7</v>
      </c>
      <c r="E89" s="26">
        <v>9</v>
      </c>
      <c r="F89" s="25" t="s">
        <v>72</v>
      </c>
      <c r="G89" s="27" t="s">
        <v>100</v>
      </c>
      <c r="H89" s="34"/>
      <c r="I89" s="27">
        <v>10</v>
      </c>
      <c r="J89" s="32"/>
      <c r="K89" s="27"/>
      <c r="L89" s="31">
        <v>1</v>
      </c>
      <c r="M89" s="27">
        <f t="shared" si="15"/>
        <v>10</v>
      </c>
      <c r="N89" s="27">
        <f t="shared" si="16"/>
        <v>0</v>
      </c>
      <c r="O89" s="33"/>
      <c r="P89" s="32"/>
    </row>
    <row r="90" spans="2:16" x14ac:dyDescent="0.3">
      <c r="B90" s="24" t="str">
        <f t="shared" si="13"/>
        <v>FAN-07-10</v>
      </c>
      <c r="C90" s="25" t="s">
        <v>69</v>
      </c>
      <c r="D90" s="26">
        <f t="shared" si="14"/>
        <v>7</v>
      </c>
      <c r="E90" s="26">
        <v>10</v>
      </c>
      <c r="F90" s="25" t="s">
        <v>72</v>
      </c>
      <c r="G90" s="27" t="s">
        <v>101</v>
      </c>
      <c r="H90" s="34"/>
      <c r="I90" s="27">
        <v>10</v>
      </c>
      <c r="J90" s="32"/>
      <c r="K90" s="27"/>
      <c r="L90" s="31">
        <v>1</v>
      </c>
      <c r="M90" s="27">
        <f t="shared" si="15"/>
        <v>10</v>
      </c>
      <c r="N90" s="27">
        <f t="shared" si="16"/>
        <v>0</v>
      </c>
      <c r="O90" s="33"/>
      <c r="P90" s="32"/>
    </row>
    <row r="91" spans="2:16" x14ac:dyDescent="0.3">
      <c r="B91" s="24" t="str">
        <f t="shared" si="13"/>
        <v>FAN-07-11</v>
      </c>
      <c r="C91" s="25" t="s">
        <v>69</v>
      </c>
      <c r="D91" s="26">
        <f t="shared" si="14"/>
        <v>7</v>
      </c>
      <c r="E91" s="26">
        <v>11</v>
      </c>
      <c r="F91" s="25" t="s">
        <v>70</v>
      </c>
      <c r="G91" s="27" t="s">
        <v>102</v>
      </c>
      <c r="H91" s="34"/>
      <c r="I91" s="27"/>
      <c r="J91" s="27"/>
      <c r="K91" s="27"/>
      <c r="L91" s="31"/>
      <c r="M91" s="27" t="str">
        <f t="shared" si="15"/>
        <v/>
      </c>
      <c r="N91" s="27" t="str">
        <f t="shared" si="16"/>
        <v/>
      </c>
      <c r="O91" s="33"/>
      <c r="P91" s="32"/>
    </row>
    <row r="92" spans="2:16" x14ac:dyDescent="0.3">
      <c r="B92" s="24" t="str">
        <f t="shared" si="13"/>
        <v>FAN-07-12</v>
      </c>
      <c r="C92" s="25" t="s">
        <v>69</v>
      </c>
      <c r="D92" s="26">
        <f t="shared" si="14"/>
        <v>7</v>
      </c>
      <c r="E92" s="26">
        <v>12</v>
      </c>
      <c r="F92" s="25" t="s">
        <v>72</v>
      </c>
      <c r="G92" s="27" t="s">
        <v>103</v>
      </c>
      <c r="H92" s="34"/>
      <c r="I92" s="27">
        <v>10</v>
      </c>
      <c r="J92" s="32"/>
      <c r="K92" s="27"/>
      <c r="L92" s="31">
        <v>1</v>
      </c>
      <c r="M92" s="27">
        <f t="shared" si="15"/>
        <v>10</v>
      </c>
      <c r="N92" s="27">
        <f t="shared" si="16"/>
        <v>0</v>
      </c>
      <c r="O92" s="33"/>
      <c r="P92" s="32"/>
    </row>
    <row r="93" spans="2:16" ht="27" customHeight="1" x14ac:dyDescent="0.3">
      <c r="B93" s="157" t="s">
        <v>104</v>
      </c>
      <c r="C93" s="158"/>
      <c r="D93" s="158"/>
      <c r="E93" s="158"/>
      <c r="F93" s="158"/>
      <c r="G93" s="158"/>
      <c r="H93" s="158"/>
      <c r="I93" s="158"/>
      <c r="J93" s="158"/>
      <c r="K93" s="158"/>
      <c r="L93" s="158"/>
      <c r="M93" s="158"/>
      <c r="N93" s="158"/>
      <c r="O93" s="159"/>
      <c r="P93" s="32"/>
    </row>
    <row r="94" spans="2:16" x14ac:dyDescent="0.3">
      <c r="B94" s="24" t="str">
        <f t="shared" ref="B94" si="17">C94&amp;"-"&amp;IF(D94&lt;10,"0","")&amp;D94&amp;"-"&amp;IF(E94&lt;10,"0","")&amp;E94&amp;""</f>
        <v>FAN-07-13</v>
      </c>
      <c r="C94" s="25" t="s">
        <v>69</v>
      </c>
      <c r="D94" s="26">
        <f t="shared" si="14"/>
        <v>7</v>
      </c>
      <c r="E94" s="26">
        <v>13</v>
      </c>
      <c r="F94" s="25" t="s">
        <v>70</v>
      </c>
      <c r="G94" s="27" t="s">
        <v>105</v>
      </c>
      <c r="H94" s="34"/>
      <c r="I94" s="27"/>
      <c r="J94" s="27"/>
      <c r="K94" s="27"/>
      <c r="L94" s="31"/>
      <c r="M94" s="27" t="str">
        <f t="shared" ref="M94" si="18">IF(F94="B",I94*L94,"")</f>
        <v/>
      </c>
      <c r="N94" s="27" t="str">
        <f t="shared" ref="N94" si="19">IF(F94="B",J94*L94,"")</f>
        <v/>
      </c>
      <c r="O94" s="33"/>
      <c r="P94" s="32"/>
    </row>
    <row r="95" spans="2:16" x14ac:dyDescent="0.3">
      <c r="B95" s="24" t="str">
        <f t="shared" si="13"/>
        <v>FAN-07-14</v>
      </c>
      <c r="C95" s="25" t="s">
        <v>69</v>
      </c>
      <c r="D95" s="26">
        <f t="shared" si="14"/>
        <v>7</v>
      </c>
      <c r="E95" s="26">
        <v>14</v>
      </c>
      <c r="F95" s="25" t="s">
        <v>70</v>
      </c>
      <c r="G95" s="27" t="s">
        <v>106</v>
      </c>
      <c r="H95" s="34"/>
      <c r="I95" s="27"/>
      <c r="J95" s="27"/>
      <c r="K95" s="27"/>
      <c r="L95" s="31"/>
      <c r="M95" s="27" t="str">
        <f t="shared" si="15"/>
        <v/>
      </c>
      <c r="N95" s="27" t="str">
        <f t="shared" si="16"/>
        <v/>
      </c>
      <c r="O95" s="33"/>
      <c r="P95" s="32"/>
    </row>
    <row r="96" spans="2:16" x14ac:dyDescent="0.3">
      <c r="B96" s="24" t="str">
        <f t="shared" si="13"/>
        <v>FAN-07-15</v>
      </c>
      <c r="C96" s="25" t="s">
        <v>69</v>
      </c>
      <c r="D96" s="26">
        <f t="shared" si="14"/>
        <v>7</v>
      </c>
      <c r="E96" s="26">
        <v>15</v>
      </c>
      <c r="F96" s="25" t="s">
        <v>72</v>
      </c>
      <c r="G96" s="27" t="s">
        <v>107</v>
      </c>
      <c r="H96" s="34"/>
      <c r="I96" s="27">
        <v>10</v>
      </c>
      <c r="J96" s="32"/>
      <c r="K96" s="27"/>
      <c r="L96" s="31">
        <v>2</v>
      </c>
      <c r="M96" s="27">
        <f t="shared" si="15"/>
        <v>20</v>
      </c>
      <c r="N96" s="27">
        <f t="shared" si="16"/>
        <v>0</v>
      </c>
      <c r="O96" s="33"/>
      <c r="P96" s="32"/>
    </row>
    <row r="97" spans="2:16" x14ac:dyDescent="0.3">
      <c r="B97" s="24" t="str">
        <f t="shared" si="13"/>
        <v>FAN-07-16</v>
      </c>
      <c r="C97" s="25" t="s">
        <v>69</v>
      </c>
      <c r="D97" s="26">
        <f t="shared" si="14"/>
        <v>7</v>
      </c>
      <c r="E97" s="26">
        <v>16</v>
      </c>
      <c r="F97" s="25" t="s">
        <v>70</v>
      </c>
      <c r="G97" s="27" t="s">
        <v>108</v>
      </c>
      <c r="H97" s="34"/>
      <c r="I97" s="27"/>
      <c r="J97" s="27"/>
      <c r="K97" s="27"/>
      <c r="L97" s="31"/>
      <c r="M97" s="27" t="str">
        <f t="shared" si="15"/>
        <v/>
      </c>
      <c r="N97" s="27" t="str">
        <f t="shared" si="16"/>
        <v/>
      </c>
      <c r="O97" s="33"/>
      <c r="P97" s="32"/>
    </row>
    <row r="98" spans="2:16" x14ac:dyDescent="0.3">
      <c r="B98" s="24" t="str">
        <f t="shared" si="13"/>
        <v>FAN-07-17</v>
      </c>
      <c r="C98" s="25" t="s">
        <v>69</v>
      </c>
      <c r="D98" s="26">
        <f t="shared" si="14"/>
        <v>7</v>
      </c>
      <c r="E98" s="26">
        <v>17</v>
      </c>
      <c r="F98" s="25" t="s">
        <v>70</v>
      </c>
      <c r="G98" s="27" t="s">
        <v>109</v>
      </c>
      <c r="H98" s="34"/>
      <c r="I98" s="27"/>
      <c r="J98" s="27"/>
      <c r="K98" s="27"/>
      <c r="L98" s="31"/>
      <c r="M98" s="27" t="str">
        <f t="shared" si="15"/>
        <v/>
      </c>
      <c r="N98" s="27" t="str">
        <f t="shared" si="16"/>
        <v/>
      </c>
      <c r="O98" s="33"/>
      <c r="P98" s="32"/>
    </row>
    <row r="99" spans="2:16" x14ac:dyDescent="0.3">
      <c r="B99" s="24" t="str">
        <f t="shared" si="13"/>
        <v>FAN-07-18</v>
      </c>
      <c r="C99" s="25" t="s">
        <v>69</v>
      </c>
      <c r="D99" s="26">
        <f t="shared" si="14"/>
        <v>7</v>
      </c>
      <c r="E99" s="26">
        <v>18</v>
      </c>
      <c r="F99" s="25" t="s">
        <v>70</v>
      </c>
      <c r="G99" s="27" t="s">
        <v>110</v>
      </c>
      <c r="H99" s="34"/>
      <c r="I99" s="27"/>
      <c r="J99" s="27"/>
      <c r="K99" s="27"/>
      <c r="L99" s="31"/>
      <c r="M99" s="27" t="str">
        <f t="shared" si="15"/>
        <v/>
      </c>
      <c r="N99" s="27" t="str">
        <f t="shared" si="16"/>
        <v/>
      </c>
      <c r="O99" s="33"/>
      <c r="P99" s="32"/>
    </row>
    <row r="100" spans="2:16" x14ac:dyDescent="0.3">
      <c r="B100" s="24" t="str">
        <f t="shared" si="13"/>
        <v>FAN-07-19</v>
      </c>
      <c r="C100" s="25" t="s">
        <v>69</v>
      </c>
      <c r="D100" s="26">
        <f t="shared" si="14"/>
        <v>7</v>
      </c>
      <c r="E100" s="26">
        <v>19</v>
      </c>
      <c r="F100" s="25" t="s">
        <v>70</v>
      </c>
      <c r="G100" s="27" t="s">
        <v>111</v>
      </c>
      <c r="H100" s="34"/>
      <c r="I100" s="27"/>
      <c r="J100" s="27"/>
      <c r="K100" s="27"/>
      <c r="L100" s="31"/>
      <c r="M100" s="27" t="str">
        <f t="shared" si="15"/>
        <v/>
      </c>
      <c r="N100" s="27" t="str">
        <f t="shared" si="16"/>
        <v/>
      </c>
      <c r="O100" s="33"/>
      <c r="P100" s="32"/>
    </row>
    <row r="101" spans="2:16" x14ac:dyDescent="0.3">
      <c r="B101" s="24" t="str">
        <f t="shared" si="13"/>
        <v>FAN-07-20</v>
      </c>
      <c r="C101" s="25" t="s">
        <v>69</v>
      </c>
      <c r="D101" s="26">
        <f t="shared" si="14"/>
        <v>7</v>
      </c>
      <c r="E101" s="26">
        <v>20</v>
      </c>
      <c r="F101" s="25" t="s">
        <v>72</v>
      </c>
      <c r="G101" s="27" t="s">
        <v>112</v>
      </c>
      <c r="H101" s="34"/>
      <c r="I101" s="27">
        <v>10</v>
      </c>
      <c r="J101" s="32"/>
      <c r="K101" s="27"/>
      <c r="L101" s="31">
        <v>2</v>
      </c>
      <c r="M101" s="27">
        <f t="shared" si="15"/>
        <v>20</v>
      </c>
      <c r="N101" s="27">
        <f t="shared" si="16"/>
        <v>0</v>
      </c>
      <c r="O101" s="33"/>
      <c r="P101" s="32"/>
    </row>
    <row r="102" spans="2:16" x14ac:dyDescent="0.3">
      <c r="B102" s="24" t="str">
        <f t="shared" si="13"/>
        <v>FAN-07-21</v>
      </c>
      <c r="C102" s="25" t="s">
        <v>69</v>
      </c>
      <c r="D102" s="26">
        <f t="shared" si="14"/>
        <v>7</v>
      </c>
      <c r="E102" s="26">
        <v>21</v>
      </c>
      <c r="F102" s="25" t="s">
        <v>70</v>
      </c>
      <c r="G102" s="27" t="s">
        <v>113</v>
      </c>
      <c r="H102" s="34"/>
      <c r="I102" s="27"/>
      <c r="J102" s="27"/>
      <c r="K102" s="27"/>
      <c r="L102" s="31"/>
      <c r="M102" s="27" t="str">
        <f t="shared" si="15"/>
        <v/>
      </c>
      <c r="N102" s="27" t="str">
        <f t="shared" si="16"/>
        <v/>
      </c>
      <c r="O102" s="33"/>
      <c r="P102" s="32"/>
    </row>
    <row r="103" spans="2:16" x14ac:dyDescent="0.3">
      <c r="B103" s="24" t="str">
        <f t="shared" si="13"/>
        <v>FAN-07-22</v>
      </c>
      <c r="C103" s="25" t="s">
        <v>69</v>
      </c>
      <c r="D103" s="26">
        <f t="shared" si="14"/>
        <v>7</v>
      </c>
      <c r="E103" s="26">
        <v>22</v>
      </c>
      <c r="F103" s="25" t="s">
        <v>70</v>
      </c>
      <c r="G103" s="27" t="s">
        <v>114</v>
      </c>
      <c r="H103" s="34"/>
      <c r="I103" s="27"/>
      <c r="J103" s="27"/>
      <c r="K103" s="27"/>
      <c r="L103" s="31"/>
      <c r="M103" s="27" t="str">
        <f t="shared" si="15"/>
        <v/>
      </c>
      <c r="N103" s="27" t="str">
        <f t="shared" si="16"/>
        <v/>
      </c>
      <c r="O103" s="33"/>
      <c r="P103" s="32"/>
    </row>
    <row r="104" spans="2:16" x14ac:dyDescent="0.3">
      <c r="B104" s="24" t="str">
        <f t="shared" si="13"/>
        <v>FAN-07-23</v>
      </c>
      <c r="C104" s="25" t="s">
        <v>69</v>
      </c>
      <c r="D104" s="26">
        <f t="shared" si="14"/>
        <v>7</v>
      </c>
      <c r="E104" s="26">
        <v>23</v>
      </c>
      <c r="F104" s="25" t="s">
        <v>70</v>
      </c>
      <c r="G104" s="27" t="s">
        <v>115</v>
      </c>
      <c r="H104" s="34"/>
      <c r="I104" s="27"/>
      <c r="J104" s="27"/>
      <c r="K104" s="27"/>
      <c r="L104" s="31"/>
      <c r="M104" s="27" t="str">
        <f t="shared" si="15"/>
        <v/>
      </c>
      <c r="N104" s="27" t="str">
        <f t="shared" si="16"/>
        <v/>
      </c>
      <c r="O104" s="33"/>
      <c r="P104" s="32"/>
    </row>
    <row r="105" spans="2:16" x14ac:dyDescent="0.3">
      <c r="B105" s="24" t="str">
        <f t="shared" si="13"/>
        <v>FAN-07-24</v>
      </c>
      <c r="C105" s="25" t="s">
        <v>69</v>
      </c>
      <c r="D105" s="26">
        <f t="shared" si="14"/>
        <v>7</v>
      </c>
      <c r="E105" s="26">
        <v>24</v>
      </c>
      <c r="F105" s="25" t="s">
        <v>72</v>
      </c>
      <c r="G105" s="27" t="s">
        <v>116</v>
      </c>
      <c r="H105" s="34"/>
      <c r="I105" s="27">
        <v>10</v>
      </c>
      <c r="J105" s="32"/>
      <c r="K105" s="27"/>
      <c r="L105" s="31">
        <v>1</v>
      </c>
      <c r="M105" s="27">
        <f t="shared" si="15"/>
        <v>10</v>
      </c>
      <c r="N105" s="27">
        <f t="shared" si="16"/>
        <v>0</v>
      </c>
      <c r="O105" s="33"/>
      <c r="P105" s="32"/>
    </row>
    <row r="106" spans="2:16" x14ac:dyDescent="0.3">
      <c r="B106" s="24" t="str">
        <f t="shared" si="13"/>
        <v>FAN-07-25</v>
      </c>
      <c r="C106" s="25" t="s">
        <v>69</v>
      </c>
      <c r="D106" s="26">
        <f t="shared" si="14"/>
        <v>7</v>
      </c>
      <c r="E106" s="26">
        <v>25</v>
      </c>
      <c r="F106" s="25" t="s">
        <v>70</v>
      </c>
      <c r="G106" s="27" t="s">
        <v>117</v>
      </c>
      <c r="H106" s="34"/>
      <c r="I106" s="27"/>
      <c r="J106" s="27"/>
      <c r="K106" s="27"/>
      <c r="L106" s="31"/>
      <c r="M106" s="27" t="str">
        <f t="shared" si="15"/>
        <v/>
      </c>
      <c r="N106" s="27" t="str">
        <f t="shared" si="16"/>
        <v/>
      </c>
      <c r="O106" s="33"/>
      <c r="P106" s="32"/>
    </row>
    <row r="107" spans="2:16" ht="39.6" x14ac:dyDescent="0.3">
      <c r="B107" s="24" t="str">
        <f t="shared" si="13"/>
        <v>FAN-07-26</v>
      </c>
      <c r="C107" s="25" t="s">
        <v>69</v>
      </c>
      <c r="D107" s="26">
        <f t="shared" si="14"/>
        <v>7</v>
      </c>
      <c r="E107" s="26">
        <v>26</v>
      </c>
      <c r="F107" s="25" t="s">
        <v>72</v>
      </c>
      <c r="G107" s="27" t="s">
        <v>118</v>
      </c>
      <c r="H107" s="34"/>
      <c r="I107" s="27">
        <v>5</v>
      </c>
      <c r="J107" s="32"/>
      <c r="K107" s="27" t="s">
        <v>119</v>
      </c>
      <c r="L107" s="31">
        <v>1</v>
      </c>
      <c r="M107" s="27">
        <f t="shared" si="15"/>
        <v>5</v>
      </c>
      <c r="N107" s="27">
        <f t="shared" si="16"/>
        <v>0</v>
      </c>
      <c r="O107" s="33"/>
      <c r="P107" s="32"/>
    </row>
    <row r="108" spans="2:16" x14ac:dyDescent="0.3">
      <c r="B108" s="24" t="str">
        <f t="shared" si="13"/>
        <v>FAN-07-27</v>
      </c>
      <c r="C108" s="25" t="s">
        <v>69</v>
      </c>
      <c r="D108" s="26">
        <f t="shared" si="14"/>
        <v>7</v>
      </c>
      <c r="E108" s="26">
        <v>27</v>
      </c>
      <c r="F108" s="25" t="s">
        <v>72</v>
      </c>
      <c r="G108" s="27" t="s">
        <v>120</v>
      </c>
      <c r="H108" s="34"/>
      <c r="I108" s="27">
        <v>10</v>
      </c>
      <c r="J108" s="32"/>
      <c r="K108" s="27"/>
      <c r="L108" s="31">
        <v>1</v>
      </c>
      <c r="M108" s="27">
        <f t="shared" si="15"/>
        <v>10</v>
      </c>
      <c r="N108" s="27">
        <f t="shared" si="16"/>
        <v>0</v>
      </c>
      <c r="O108" s="33"/>
      <c r="P108" s="32"/>
    </row>
    <row r="109" spans="2:16" x14ac:dyDescent="0.3">
      <c r="B109" s="24" t="str">
        <f t="shared" si="13"/>
        <v>FAN-07-28</v>
      </c>
      <c r="C109" s="25" t="s">
        <v>69</v>
      </c>
      <c r="D109" s="26">
        <f t="shared" si="14"/>
        <v>7</v>
      </c>
      <c r="E109" s="26">
        <v>28</v>
      </c>
      <c r="F109" s="25" t="s">
        <v>72</v>
      </c>
      <c r="G109" s="27" t="s">
        <v>121</v>
      </c>
      <c r="H109" s="34"/>
      <c r="I109" s="27">
        <v>10</v>
      </c>
      <c r="J109" s="32"/>
      <c r="K109" s="27"/>
      <c r="L109" s="31">
        <v>1</v>
      </c>
      <c r="M109" s="27">
        <f t="shared" si="15"/>
        <v>10</v>
      </c>
      <c r="N109" s="27">
        <f t="shared" si="16"/>
        <v>0</v>
      </c>
      <c r="O109" s="33"/>
      <c r="P109" s="32"/>
    </row>
    <row r="110" spans="2:16" ht="27.6" customHeight="1" x14ac:dyDescent="0.3">
      <c r="B110" s="157" t="s">
        <v>122</v>
      </c>
      <c r="C110" s="158"/>
      <c r="D110" s="158"/>
      <c r="E110" s="158"/>
      <c r="F110" s="158"/>
      <c r="G110" s="158"/>
      <c r="H110" s="158"/>
      <c r="I110" s="158"/>
      <c r="J110" s="158"/>
      <c r="K110" s="158"/>
      <c r="L110" s="158"/>
      <c r="M110" s="158"/>
      <c r="N110" s="158"/>
      <c r="O110" s="159"/>
      <c r="P110" s="32"/>
    </row>
    <row r="111" spans="2:16" ht="26.4" x14ac:dyDescent="0.3">
      <c r="B111" s="24" t="str">
        <f t="shared" si="13"/>
        <v>FAN-07-29</v>
      </c>
      <c r="C111" s="25" t="s">
        <v>69</v>
      </c>
      <c r="D111" s="26">
        <f t="shared" si="14"/>
        <v>7</v>
      </c>
      <c r="E111" s="26">
        <v>29</v>
      </c>
      <c r="F111" s="25" t="s">
        <v>70</v>
      </c>
      <c r="G111" s="27" t="s">
        <v>123</v>
      </c>
      <c r="H111" s="34"/>
      <c r="I111" s="27"/>
      <c r="J111" s="27"/>
      <c r="K111" s="27"/>
      <c r="L111" s="31"/>
      <c r="M111" s="27" t="str">
        <f t="shared" si="15"/>
        <v/>
      </c>
      <c r="N111" s="27" t="str">
        <f t="shared" si="16"/>
        <v/>
      </c>
      <c r="O111" s="33"/>
      <c r="P111" s="32"/>
    </row>
    <row r="112" spans="2:16" ht="26.4" x14ac:dyDescent="0.3">
      <c r="B112" s="24" t="str">
        <f t="shared" si="13"/>
        <v>FAN-07-30</v>
      </c>
      <c r="C112" s="25" t="s">
        <v>69</v>
      </c>
      <c r="D112" s="26">
        <f t="shared" si="14"/>
        <v>7</v>
      </c>
      <c r="E112" s="26">
        <v>30</v>
      </c>
      <c r="F112" s="25" t="s">
        <v>70</v>
      </c>
      <c r="G112" s="27" t="s">
        <v>124</v>
      </c>
      <c r="H112" s="34"/>
      <c r="I112" s="27"/>
      <c r="J112" s="27"/>
      <c r="K112" s="27"/>
      <c r="L112" s="31"/>
      <c r="M112" s="27" t="str">
        <f t="shared" si="15"/>
        <v/>
      </c>
      <c r="N112" s="27" t="str">
        <f t="shared" si="16"/>
        <v/>
      </c>
      <c r="O112" s="33"/>
      <c r="P112" s="32"/>
    </row>
    <row r="113" spans="2:16" ht="26.4" x14ac:dyDescent="0.3">
      <c r="B113" s="24" t="str">
        <f t="shared" si="13"/>
        <v>FAN-07-31</v>
      </c>
      <c r="C113" s="25" t="s">
        <v>69</v>
      </c>
      <c r="D113" s="26">
        <f t="shared" si="14"/>
        <v>7</v>
      </c>
      <c r="E113" s="26">
        <v>31</v>
      </c>
      <c r="F113" s="25" t="s">
        <v>70</v>
      </c>
      <c r="G113" s="27" t="s">
        <v>125</v>
      </c>
      <c r="H113" s="34"/>
      <c r="I113" s="27"/>
      <c r="J113" s="27"/>
      <c r="K113" s="27"/>
      <c r="L113" s="31"/>
      <c r="M113" s="27" t="str">
        <f t="shared" si="15"/>
        <v/>
      </c>
      <c r="N113" s="27" t="str">
        <f t="shared" si="16"/>
        <v/>
      </c>
      <c r="O113" s="33"/>
      <c r="P113" s="32"/>
    </row>
    <row r="114" spans="2:16" ht="14.55" customHeight="1" x14ac:dyDescent="0.3">
      <c r="B114" s="42" t="s">
        <v>91</v>
      </c>
      <c r="C114" s="42"/>
      <c r="D114" s="43"/>
      <c r="E114" s="43"/>
      <c r="F114" s="42"/>
      <c r="G114" s="155" t="str">
        <f>CONCATENATE(IF(OR(COUNTIFS(F81:F92,"=A",H81:H92,"=Nein")&gt;0,COUNTIFS(F81:F92,"=A",H81:H92,"&lt;&gt;Ja")&gt;0),"ACHTUNG: Nicht alle A-Kritieren werden erfüllt!",""),IF(AND(H92="Ja",H94&lt;&gt;"Ja",H95&lt;&gt;"Ja",H97&lt;&gt;"Ja",H98&lt;&gt;"Ja",H99&lt;&gt;"Ja",H100&lt;&gt;"Ja",H102&lt;&gt;"Ja",H103&lt;&gt;"Ja",H104&lt;&gt;"Ja",H106&lt;&gt;"Ja"),"ACHTUNG: A-Kritieren FAN 07-13 bis FAN 07-28 werden nicht erfüllt!",""),IF(AND(H111&lt;&gt;"Ja",H112&lt;&gt;"Ja",H113&lt;&gt;"Ja")," ""ACHTUNG: FAN 07-29 bis FAN 07-31 werden nicht erfüllt!",""))</f>
        <v>ACHTUNG: Nicht alle A-Kritieren werden erfüllt! "ACHTUNG: FAN 07-29 bis FAN 07-31 werden nicht erfüllt!</v>
      </c>
      <c r="H114" s="164"/>
      <c r="I114" s="164"/>
      <c r="J114" s="164"/>
      <c r="K114" s="164"/>
      <c r="L114" s="156"/>
      <c r="M114" s="28">
        <f>SUM(M81:M113)</f>
        <v>125</v>
      </c>
      <c r="N114" s="28">
        <f>SUM(N81:N113)</f>
        <v>0</v>
      </c>
      <c r="O114" s="28"/>
      <c r="P114" s="45"/>
    </row>
    <row r="116" spans="2:16" ht="15" thickBot="1" x14ac:dyDescent="0.35"/>
    <row r="117" spans="2:16" ht="15" thickBot="1" x14ac:dyDescent="0.35">
      <c r="B117" s="11" t="s">
        <v>55</v>
      </c>
      <c r="C117" s="12"/>
      <c r="D117" s="13"/>
      <c r="E117" s="13"/>
      <c r="F117" s="12"/>
      <c r="G117" s="14"/>
      <c r="H117" s="15">
        <v>8</v>
      </c>
      <c r="I117" s="14"/>
      <c r="J117" s="14"/>
      <c r="K117" s="14"/>
      <c r="L117" s="16"/>
      <c r="M117" s="14"/>
      <c r="N117" s="14"/>
      <c r="O117" s="14"/>
      <c r="P117" s="17"/>
    </row>
    <row r="118" spans="2:16" x14ac:dyDescent="0.3">
      <c r="B118" s="18"/>
      <c r="C118" s="19"/>
      <c r="D118" s="20"/>
      <c r="E118" s="20"/>
      <c r="F118" s="19"/>
      <c r="G118" s="21"/>
      <c r="H118" s="21"/>
      <c r="I118" s="21"/>
      <c r="J118" s="21"/>
      <c r="K118" s="21"/>
      <c r="L118" s="22"/>
      <c r="M118" s="21"/>
      <c r="N118" s="21"/>
      <c r="O118" s="21"/>
      <c r="P118" s="23"/>
    </row>
    <row r="119" spans="2:16" ht="39.6" x14ac:dyDescent="0.3">
      <c r="B119" s="24" t="s">
        <v>56</v>
      </c>
      <c r="C119" s="25" t="s">
        <v>57</v>
      </c>
      <c r="D119" s="26" t="s">
        <v>15</v>
      </c>
      <c r="E119" s="26" t="s">
        <v>58</v>
      </c>
      <c r="F119" s="25" t="s">
        <v>59</v>
      </c>
      <c r="G119" s="27" t="s">
        <v>60</v>
      </c>
      <c r="H119" s="28" t="s">
        <v>61</v>
      </c>
      <c r="I119" s="27" t="s">
        <v>62</v>
      </c>
      <c r="J119" s="27" t="s">
        <v>63</v>
      </c>
      <c r="K119" s="27" t="s">
        <v>64</v>
      </c>
      <c r="L119" s="27" t="s">
        <v>65</v>
      </c>
      <c r="M119" s="27" t="s">
        <v>66</v>
      </c>
      <c r="N119" s="27" t="s">
        <v>67</v>
      </c>
      <c r="O119" s="29" t="s">
        <v>197</v>
      </c>
      <c r="P119" s="30" t="s">
        <v>68</v>
      </c>
    </row>
    <row r="120" spans="2:16" x14ac:dyDescent="0.3">
      <c r="B120" s="24" t="str">
        <f t="shared" si="13"/>
        <v>TEC-08-01</v>
      </c>
      <c r="C120" s="25" t="s">
        <v>126</v>
      </c>
      <c r="D120" s="26">
        <f>$H$117</f>
        <v>8</v>
      </c>
      <c r="E120" s="26">
        <v>1</v>
      </c>
      <c r="F120" s="25" t="s">
        <v>70</v>
      </c>
      <c r="G120" s="27" t="s">
        <v>127</v>
      </c>
      <c r="H120" s="34"/>
      <c r="I120" s="27"/>
      <c r="J120" s="27"/>
      <c r="K120" s="27"/>
      <c r="L120" s="31"/>
      <c r="M120" s="27" t="str">
        <f t="shared" si="15"/>
        <v/>
      </c>
      <c r="N120" s="27" t="str">
        <f t="shared" si="16"/>
        <v/>
      </c>
      <c r="O120" s="33"/>
      <c r="P120" s="32"/>
    </row>
    <row r="121" spans="2:16" x14ac:dyDescent="0.3">
      <c r="B121" s="24" t="str">
        <f t="shared" ref="B121:B128" si="20">C121&amp;"-"&amp;IF(D121&lt;10,"0","")&amp;D121&amp;"-"&amp;IF(E121&lt;10,"0","")&amp;E121&amp;""</f>
        <v>TEC-08-02</v>
      </c>
      <c r="C121" s="25" t="s">
        <v>126</v>
      </c>
      <c r="D121" s="26">
        <f t="shared" ref="D121:D130" si="21">$H$117</f>
        <v>8</v>
      </c>
      <c r="E121" s="26">
        <v>2</v>
      </c>
      <c r="F121" s="25" t="s">
        <v>72</v>
      </c>
      <c r="G121" s="27" t="s">
        <v>128</v>
      </c>
      <c r="H121" s="34"/>
      <c r="I121" s="27">
        <v>10</v>
      </c>
      <c r="J121" s="32"/>
      <c r="K121" s="27"/>
      <c r="L121" s="31">
        <v>2</v>
      </c>
      <c r="M121" s="27">
        <f t="shared" ref="M121:M128" si="22">IF(F121="B",I121*L121,"")</f>
        <v>20</v>
      </c>
      <c r="N121" s="27">
        <f t="shared" ref="N121:N128" si="23">IF(F121="B",J121*L121,"")</f>
        <v>0</v>
      </c>
      <c r="O121" s="33"/>
      <c r="P121" s="32"/>
    </row>
    <row r="122" spans="2:16" x14ac:dyDescent="0.3">
      <c r="B122" s="24" t="str">
        <f t="shared" si="20"/>
        <v>TEC-08-03</v>
      </c>
      <c r="C122" s="25" t="s">
        <v>126</v>
      </c>
      <c r="D122" s="26">
        <f t="shared" si="21"/>
        <v>8</v>
      </c>
      <c r="E122" s="26">
        <v>3</v>
      </c>
      <c r="F122" s="25" t="s">
        <v>70</v>
      </c>
      <c r="G122" s="27" t="s">
        <v>129</v>
      </c>
      <c r="H122" s="34"/>
      <c r="I122" s="27"/>
      <c r="J122" s="27"/>
      <c r="K122" s="27"/>
      <c r="L122" s="31"/>
      <c r="M122" s="27" t="str">
        <f t="shared" si="22"/>
        <v/>
      </c>
      <c r="N122" s="27" t="str">
        <f t="shared" si="23"/>
        <v/>
      </c>
      <c r="O122" s="33"/>
      <c r="P122" s="32"/>
    </row>
    <row r="123" spans="2:16" x14ac:dyDescent="0.3">
      <c r="B123" s="24" t="str">
        <f t="shared" si="20"/>
        <v>TEC-08-04</v>
      </c>
      <c r="C123" s="25" t="s">
        <v>126</v>
      </c>
      <c r="D123" s="26">
        <f t="shared" si="21"/>
        <v>8</v>
      </c>
      <c r="E123" s="26">
        <v>4</v>
      </c>
      <c r="F123" s="25" t="s">
        <v>70</v>
      </c>
      <c r="G123" s="27" t="s">
        <v>130</v>
      </c>
      <c r="H123" s="34"/>
      <c r="I123" s="27"/>
      <c r="J123" s="27"/>
      <c r="K123" s="27"/>
      <c r="L123" s="31"/>
      <c r="M123" s="27" t="str">
        <f t="shared" si="22"/>
        <v/>
      </c>
      <c r="N123" s="27" t="str">
        <f t="shared" si="23"/>
        <v/>
      </c>
      <c r="O123" s="33"/>
      <c r="P123" s="32"/>
    </row>
    <row r="124" spans="2:16" x14ac:dyDescent="0.3">
      <c r="B124" s="24" t="str">
        <f t="shared" si="20"/>
        <v>TEC-08-05</v>
      </c>
      <c r="C124" s="25" t="s">
        <v>126</v>
      </c>
      <c r="D124" s="26">
        <f t="shared" si="21"/>
        <v>8</v>
      </c>
      <c r="E124" s="26">
        <v>5</v>
      </c>
      <c r="F124" s="25" t="s">
        <v>70</v>
      </c>
      <c r="G124" s="27" t="s">
        <v>131</v>
      </c>
      <c r="H124" s="34"/>
      <c r="I124" s="27"/>
      <c r="J124" s="27"/>
      <c r="K124" s="27"/>
      <c r="L124" s="31"/>
      <c r="M124" s="27" t="str">
        <f t="shared" si="22"/>
        <v/>
      </c>
      <c r="N124" s="27" t="str">
        <f t="shared" si="23"/>
        <v/>
      </c>
      <c r="O124" s="33"/>
      <c r="P124" s="32"/>
    </row>
    <row r="125" spans="2:16" x14ac:dyDescent="0.3">
      <c r="B125" s="24" t="str">
        <f t="shared" si="20"/>
        <v>TEC-08-06</v>
      </c>
      <c r="C125" s="25" t="s">
        <v>126</v>
      </c>
      <c r="D125" s="26">
        <f t="shared" si="21"/>
        <v>8</v>
      </c>
      <c r="E125" s="26">
        <v>6</v>
      </c>
      <c r="F125" s="25" t="s">
        <v>70</v>
      </c>
      <c r="G125" s="27" t="s">
        <v>132</v>
      </c>
      <c r="H125" s="34"/>
      <c r="I125" s="27"/>
      <c r="J125" s="27"/>
      <c r="K125" s="27"/>
      <c r="L125" s="31"/>
      <c r="M125" s="27" t="str">
        <f t="shared" si="22"/>
        <v/>
      </c>
      <c r="N125" s="27" t="str">
        <f t="shared" si="23"/>
        <v/>
      </c>
      <c r="O125" s="33"/>
      <c r="P125" s="32"/>
    </row>
    <row r="126" spans="2:16" ht="26.4" x14ac:dyDescent="0.3">
      <c r="B126" s="24" t="str">
        <f t="shared" si="20"/>
        <v>TEC-08-07</v>
      </c>
      <c r="C126" s="25" t="s">
        <v>126</v>
      </c>
      <c r="D126" s="26">
        <f t="shared" si="21"/>
        <v>8</v>
      </c>
      <c r="E126" s="26">
        <v>7</v>
      </c>
      <c r="F126" s="25" t="s">
        <v>70</v>
      </c>
      <c r="G126" s="27" t="s">
        <v>133</v>
      </c>
      <c r="H126" s="34"/>
      <c r="I126" s="27"/>
      <c r="J126" s="27"/>
      <c r="K126" s="27"/>
      <c r="L126" s="31"/>
      <c r="M126" s="27" t="str">
        <f t="shared" si="22"/>
        <v/>
      </c>
      <c r="N126" s="27" t="str">
        <f t="shared" si="23"/>
        <v/>
      </c>
      <c r="O126" s="33"/>
      <c r="P126" s="32"/>
    </row>
    <row r="127" spans="2:16" ht="26.4" x14ac:dyDescent="0.3">
      <c r="B127" s="24" t="str">
        <f t="shared" si="20"/>
        <v>TEC-08-08</v>
      </c>
      <c r="C127" s="25" t="s">
        <v>126</v>
      </c>
      <c r="D127" s="26">
        <f t="shared" si="21"/>
        <v>8</v>
      </c>
      <c r="E127" s="26">
        <v>8</v>
      </c>
      <c r="F127" s="25" t="s">
        <v>72</v>
      </c>
      <c r="G127" s="27" t="s">
        <v>134</v>
      </c>
      <c r="H127" s="34"/>
      <c r="I127" s="27">
        <v>10</v>
      </c>
      <c r="J127" s="32"/>
      <c r="K127" s="27"/>
      <c r="L127" s="31">
        <v>1</v>
      </c>
      <c r="M127" s="27">
        <f t="shared" si="22"/>
        <v>10</v>
      </c>
      <c r="N127" s="27">
        <f t="shared" si="23"/>
        <v>0</v>
      </c>
      <c r="O127" s="33"/>
      <c r="P127" s="32"/>
    </row>
    <row r="128" spans="2:16" x14ac:dyDescent="0.3">
      <c r="B128" s="24" t="str">
        <f t="shared" si="20"/>
        <v>TEC-08-09</v>
      </c>
      <c r="C128" s="25" t="s">
        <v>126</v>
      </c>
      <c r="D128" s="26">
        <f t="shared" si="21"/>
        <v>8</v>
      </c>
      <c r="E128" s="26">
        <v>9</v>
      </c>
      <c r="F128" s="25" t="s">
        <v>72</v>
      </c>
      <c r="G128" s="27" t="s">
        <v>135</v>
      </c>
      <c r="H128" s="34"/>
      <c r="I128" s="27">
        <v>10</v>
      </c>
      <c r="J128" s="32"/>
      <c r="K128" s="27"/>
      <c r="L128" s="31">
        <v>2</v>
      </c>
      <c r="M128" s="27">
        <f t="shared" si="22"/>
        <v>20</v>
      </c>
      <c r="N128" s="27">
        <f t="shared" si="23"/>
        <v>0</v>
      </c>
      <c r="O128" s="33"/>
      <c r="P128" s="32"/>
    </row>
    <row r="129" spans="2:16" x14ac:dyDescent="0.3">
      <c r="B129" s="24" t="str">
        <f t="shared" ref="B129:B130" si="24">C129&amp;"-"&amp;IF(D129&lt;10,"0","")&amp;D129&amp;"-"&amp;IF(E129&lt;10,"0","")&amp;E129&amp;""</f>
        <v>TEC-08-10</v>
      </c>
      <c r="C129" s="25" t="s">
        <v>126</v>
      </c>
      <c r="D129" s="26">
        <f t="shared" si="21"/>
        <v>8</v>
      </c>
      <c r="E129" s="26">
        <v>10</v>
      </c>
      <c r="F129" s="25" t="s">
        <v>70</v>
      </c>
      <c r="G129" s="27" t="s">
        <v>136</v>
      </c>
      <c r="H129" s="34"/>
      <c r="I129" s="27"/>
      <c r="J129" s="27"/>
      <c r="K129" s="27"/>
      <c r="L129" s="31"/>
      <c r="M129" s="27" t="str">
        <f t="shared" ref="M129:M130" si="25">IF(F129="B",I129*L129,"")</f>
        <v/>
      </c>
      <c r="N129" s="27" t="str">
        <f t="shared" ref="N129:N130" si="26">IF(F129="B",J129*L129,"")</f>
        <v/>
      </c>
      <c r="O129" s="33"/>
      <c r="P129" s="32"/>
    </row>
    <row r="130" spans="2:16" x14ac:dyDescent="0.3">
      <c r="B130" s="24" t="str">
        <f t="shared" si="24"/>
        <v>TEC-08-11</v>
      </c>
      <c r="C130" s="25" t="s">
        <v>126</v>
      </c>
      <c r="D130" s="26">
        <f t="shared" si="21"/>
        <v>8</v>
      </c>
      <c r="E130" s="26">
        <v>11</v>
      </c>
      <c r="F130" s="25" t="s">
        <v>70</v>
      </c>
      <c r="G130" s="27" t="s">
        <v>137</v>
      </c>
      <c r="H130" s="34"/>
      <c r="I130" s="27"/>
      <c r="J130" s="27"/>
      <c r="K130" s="27"/>
      <c r="L130" s="31"/>
      <c r="M130" s="27" t="str">
        <f t="shared" si="25"/>
        <v/>
      </c>
      <c r="N130" s="27" t="str">
        <f t="shared" si="26"/>
        <v/>
      </c>
      <c r="O130" s="33"/>
      <c r="P130" s="32"/>
    </row>
    <row r="131" spans="2:16" x14ac:dyDescent="0.3">
      <c r="B131" s="42" t="s">
        <v>91</v>
      </c>
      <c r="C131" s="42"/>
      <c r="D131" s="43"/>
      <c r="E131" s="43"/>
      <c r="F131" s="42"/>
      <c r="G131" s="155" t="str">
        <f>IF(OR(COUNTIFS(F120:F130,"=A",H120:H130,"=Nein")&gt;0,COUNTIFS(F120:F130,"=A",H120:H130,"&lt;&gt;Ja")&gt;0),"ACHTUNG: Nicht alle A-Kritieren werden erfüllt!","")</f>
        <v>ACHTUNG: Nicht alle A-Kritieren werden erfüllt!</v>
      </c>
      <c r="H131" s="156"/>
      <c r="I131" s="28"/>
      <c r="J131" s="28"/>
      <c r="K131" s="28"/>
      <c r="L131" s="44"/>
      <c r="M131" s="28">
        <f>SUM(M120:M130)</f>
        <v>50</v>
      </c>
      <c r="N131" s="28">
        <f>SUM(N120:N130)</f>
        <v>0</v>
      </c>
      <c r="O131" s="28"/>
      <c r="P131" s="45"/>
    </row>
    <row r="133" spans="2:16" ht="15" thickBot="1" x14ac:dyDescent="0.35"/>
    <row r="134" spans="2:16" ht="15" thickBot="1" x14ac:dyDescent="0.35">
      <c r="B134" s="11" t="s">
        <v>55</v>
      </c>
      <c r="C134" s="12"/>
      <c r="D134" s="13"/>
      <c r="E134" s="13"/>
      <c r="F134" s="12"/>
      <c r="G134" s="14"/>
      <c r="H134" s="15">
        <v>9</v>
      </c>
      <c r="I134" s="14"/>
      <c r="J134" s="14"/>
      <c r="K134" s="14"/>
      <c r="L134" s="16"/>
      <c r="M134" s="14"/>
      <c r="N134" s="14"/>
      <c r="O134" s="14"/>
      <c r="P134" s="17"/>
    </row>
    <row r="135" spans="2:16" x14ac:dyDescent="0.3">
      <c r="B135" s="18"/>
      <c r="C135" s="19"/>
      <c r="D135" s="20"/>
      <c r="E135" s="20"/>
      <c r="F135" s="19"/>
      <c r="G135" s="21"/>
      <c r="H135" s="21"/>
      <c r="I135" s="21"/>
      <c r="J135" s="21"/>
      <c r="K135" s="21"/>
      <c r="L135" s="22"/>
      <c r="M135" s="21"/>
      <c r="N135" s="21"/>
      <c r="O135" s="21"/>
      <c r="P135" s="23"/>
    </row>
    <row r="136" spans="2:16" ht="39.6" x14ac:dyDescent="0.3">
      <c r="B136" s="24" t="s">
        <v>56</v>
      </c>
      <c r="C136" s="25" t="s">
        <v>57</v>
      </c>
      <c r="D136" s="26" t="s">
        <v>15</v>
      </c>
      <c r="E136" s="26" t="s">
        <v>58</v>
      </c>
      <c r="F136" s="25" t="s">
        <v>59</v>
      </c>
      <c r="G136" s="27" t="s">
        <v>60</v>
      </c>
      <c r="H136" s="28" t="s">
        <v>61</v>
      </c>
      <c r="I136" s="27" t="s">
        <v>62</v>
      </c>
      <c r="J136" s="27" t="s">
        <v>63</v>
      </c>
      <c r="K136" s="27" t="s">
        <v>64</v>
      </c>
      <c r="L136" s="27" t="s">
        <v>138</v>
      </c>
      <c r="M136" s="27" t="s">
        <v>66</v>
      </c>
      <c r="N136" s="27" t="s">
        <v>67</v>
      </c>
      <c r="O136" s="29" t="s">
        <v>197</v>
      </c>
      <c r="P136" s="30" t="s">
        <v>68</v>
      </c>
    </row>
    <row r="137" spans="2:16" ht="26.4" x14ac:dyDescent="0.3">
      <c r="B137" s="24" t="str">
        <f t="shared" ref="B137:B139" si="27">C137&amp;"-"&amp;IF(D137&lt;10,"0","")&amp;D137&amp;"-"&amp;IF(E137&lt;10,"0","")&amp;E137&amp;""</f>
        <v>TEC-09-01</v>
      </c>
      <c r="C137" s="25" t="s">
        <v>126</v>
      </c>
      <c r="D137" s="26">
        <f>$H$134</f>
        <v>9</v>
      </c>
      <c r="E137" s="26">
        <v>1</v>
      </c>
      <c r="F137" s="25" t="s">
        <v>70</v>
      </c>
      <c r="G137" s="27" t="s">
        <v>139</v>
      </c>
      <c r="H137" s="34"/>
      <c r="I137" s="27"/>
      <c r="J137" s="27"/>
      <c r="K137" s="27"/>
      <c r="L137" s="31"/>
      <c r="M137" s="27" t="str">
        <f t="shared" ref="M137:M139" si="28">IF(F137="B",I137*L137,"")</f>
        <v/>
      </c>
      <c r="N137" s="27" t="str">
        <f t="shared" ref="N137:N139" si="29">IF(F137="B",J137*L137,"")</f>
        <v/>
      </c>
      <c r="O137" s="33"/>
      <c r="P137" s="32"/>
    </row>
    <row r="138" spans="2:16" x14ac:dyDescent="0.3">
      <c r="B138" s="24" t="str">
        <f t="shared" si="27"/>
        <v>TEC-09-02</v>
      </c>
      <c r="C138" s="25" t="s">
        <v>126</v>
      </c>
      <c r="D138" s="26">
        <f t="shared" ref="D138:D139" si="30">$H$134</f>
        <v>9</v>
      </c>
      <c r="E138" s="26">
        <v>2</v>
      </c>
      <c r="F138" s="25" t="s">
        <v>70</v>
      </c>
      <c r="G138" s="27" t="s">
        <v>140</v>
      </c>
      <c r="H138" s="34"/>
      <c r="I138" s="27"/>
      <c r="J138" s="27"/>
      <c r="K138" s="27"/>
      <c r="L138" s="31"/>
      <c r="M138" s="27" t="str">
        <f t="shared" si="28"/>
        <v/>
      </c>
      <c r="N138" s="27" t="str">
        <f t="shared" si="29"/>
        <v/>
      </c>
      <c r="O138" s="33"/>
      <c r="P138" s="32"/>
    </row>
    <row r="139" spans="2:16" x14ac:dyDescent="0.3">
      <c r="B139" s="24" t="str">
        <f t="shared" si="27"/>
        <v>TEC-09-03</v>
      </c>
      <c r="C139" s="25" t="s">
        <v>126</v>
      </c>
      <c r="D139" s="26">
        <f t="shared" si="30"/>
        <v>9</v>
      </c>
      <c r="E139" s="26">
        <v>3</v>
      </c>
      <c r="F139" s="25" t="s">
        <v>70</v>
      </c>
      <c r="G139" s="27" t="s">
        <v>141</v>
      </c>
      <c r="H139" s="34"/>
      <c r="I139" s="27"/>
      <c r="J139" s="27"/>
      <c r="K139" s="27"/>
      <c r="L139" s="31"/>
      <c r="M139" s="27" t="str">
        <f t="shared" si="28"/>
        <v/>
      </c>
      <c r="N139" s="27" t="str">
        <f t="shared" si="29"/>
        <v/>
      </c>
      <c r="O139" s="33"/>
      <c r="P139" s="32"/>
    </row>
    <row r="140" spans="2:16" x14ac:dyDescent="0.3">
      <c r="B140" s="42" t="s">
        <v>91</v>
      </c>
      <c r="C140" s="42"/>
      <c r="D140" s="43"/>
      <c r="E140" s="43"/>
      <c r="F140" s="42"/>
      <c r="G140" s="155" t="str">
        <f>IF(OR(COUNTIFS(F137:F139,"=A",H137:H139,"=Nein")&gt;0,COUNTIFS(F137:F139,"=A",H137:H139,"&lt;&gt;Ja")&gt;0),"ACHTUNG: Nicht alle A-Kritieren werden erfüllt!","")</f>
        <v>ACHTUNG: Nicht alle A-Kritieren werden erfüllt!</v>
      </c>
      <c r="H140" s="156"/>
      <c r="I140" s="28"/>
      <c r="J140" s="28"/>
      <c r="K140" s="28"/>
      <c r="L140" s="44"/>
      <c r="M140" s="28">
        <f>SUM(M137:M139)</f>
        <v>0</v>
      </c>
      <c r="N140" s="28">
        <f>SUM(N137:N139)</f>
        <v>0</v>
      </c>
      <c r="O140" s="28"/>
      <c r="P140" s="45"/>
    </row>
  </sheetData>
  <sheetProtection algorithmName="SHA-512" hashValue="gcauvflY5YNl9Uhm42Yc5y++7TREM0WzcXibK9iDlEi90iR7HS4XmTfDMpaqjel+QtCg3bIbqm8OzyiTBIZ9tw==" saltValue="PaNJ7GpH24Cm956RYLil4A==" spinCount="100000" sheet="1" objects="1" scenarios="1"/>
  <mergeCells count="8">
    <mergeCell ref="G131:H131"/>
    <mergeCell ref="G140:H140"/>
    <mergeCell ref="B110:O110"/>
    <mergeCell ref="F2:K2"/>
    <mergeCell ref="B70:O70"/>
    <mergeCell ref="B93:O93"/>
    <mergeCell ref="G114:L114"/>
    <mergeCell ref="G75:H75"/>
  </mergeCells>
  <conditionalFormatting sqref="H55:H69 H71:H74 H81:H92 H94:H109 H111:H113 H120:H130">
    <cfRule type="expression" dxfId="1" priority="2">
      <formula>H55=""</formula>
    </cfRule>
  </conditionalFormatting>
  <conditionalFormatting sqref="H137:H139">
    <cfRule type="expression" dxfId="0" priority="1">
      <formula>H137=""</formula>
    </cfRule>
  </conditionalFormatting>
  <dataValidations count="6">
    <dataValidation type="list" allowBlank="1" showInputMessage="1" showErrorMessage="1" errorTitle="Fehlerhinweis" error="Bitte wählen Sie einen Wert aus der Werteliste aus." promptTitle="Eingabehinweis" prompt="Bitte wählen Sie einen Wert aus der Werteliste aus." sqref="H81:H92 H137:H139 H55:H58 H60:H63 H72:H74 H65:H69 H120:H130" xr:uid="{B759A979-1B55-457E-BD5D-3680001F2E08}">
      <formula1>"Ja,Nein"</formula1>
    </dataValidation>
    <dataValidation allowBlank="1" showInputMessage="1" showErrorMessage="1" promptTitle="Hinweis" prompt="A=Muss-Kriterium (Unbedingte Erfüllung)_x000a_B=Kann-Kriterium (optionale Erfüllung)" sqref="F54 F80 F119 F136" xr:uid="{DA19A711-1A6F-405F-B0DB-98B3DD52D2EC}"/>
    <dataValidation type="list" allowBlank="1" showInputMessage="1" showErrorMessage="1" errorTitle="Fehlerhinweis" error="Bitte wählen Sie einen Wert aus der Werteliste aus. Bitte füllen Sie zusätzlich Spalte O aus." promptTitle="Eingabehinweis" prompt="Bitte wählen Sie einen Wert aus der Werteliste aus. Bitte füllen Sie zusätzlich Spalte O aus." sqref="H59" xr:uid="{8A58131C-D05E-4B22-B4B1-BCC1EF4482F4}">
      <formula1>"Ja,Nein"</formula1>
    </dataValidation>
    <dataValidation type="list" allowBlank="1" showInputMessage="1" showErrorMessage="1" errorTitle="Fehlerhinweis" error="Bitte wählen Sie einen Wert aus der Werteliste aus. Bitte nennen SIe in Spalte O, welche Variante(n) Sie erfüllen." promptTitle="Eingabehinweis" prompt="Bitte wählen Sie einen Wert aus der Werteliste aus. Bitte nennen SIe in Spalte O, welche Variante(n) Sie erfüllen." sqref="H64" xr:uid="{99E5200B-E62E-41D7-AF77-5CB9EB13E9E9}">
      <formula1>"Ja,Nein"</formula1>
    </dataValidation>
    <dataValidation type="list" allowBlank="1" showInputMessage="1" showErrorMessage="1" errorTitle="Fehlerhinweis" error="Bitte wählen Sie einen Wert aus der Werteliste aus." promptTitle="Eingabehinweis" prompt="Bitte wählen Sie einen Wert aus der Werteliste aus." sqref="O64" xr:uid="{94EA55E5-C83B-4514-8143-7C3D0DC73149}">
      <formula1>"Variante a),Variante b), Varianten a) und b)"</formula1>
    </dataValidation>
    <dataValidation type="list" allowBlank="1" showInputMessage="1" showErrorMessage="1" errorTitle="Fehlerhinweis" error="Bitte wählen Sie einen Wert aus der Werteliste aus." promptTitle="Eingabehinweis" prompt="Bitte wählen Sie einen Wert aus der Werteliste aus." sqref="H71 H94:H109 H111:H113" xr:uid="{FD558A15-BE30-47C7-AB44-F3F99231EFCE}">
      <formula1>"Ja,Nein,Irrelevant"</formula1>
    </dataValidation>
  </dataValidation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10F3-06B5-4452-BF84-20B367EA2C22}">
  <dimension ref="A1:K102"/>
  <sheetViews>
    <sheetView zoomScaleNormal="100" workbookViewId="0">
      <selection activeCell="I1" sqref="I1"/>
    </sheetView>
  </sheetViews>
  <sheetFormatPr baseColWidth="10" defaultColWidth="11" defaultRowHeight="14.4" x14ac:dyDescent="0.3"/>
  <cols>
    <col min="1" max="1" width="20.6640625" customWidth="1"/>
    <col min="2" max="2" width="35.77734375" customWidth="1"/>
    <col min="3" max="3" width="41.44140625" customWidth="1"/>
    <col min="4" max="4" width="37.44140625" customWidth="1"/>
    <col min="5" max="5" width="31.77734375" customWidth="1"/>
    <col min="6" max="6" width="15.6640625" bestFit="1" customWidth="1"/>
    <col min="7" max="7" width="16.44140625" customWidth="1"/>
    <col min="8" max="8" width="30.109375" bestFit="1" customWidth="1"/>
    <col min="9" max="9" width="20.77734375" customWidth="1"/>
    <col min="10" max="10" width="26.109375" customWidth="1"/>
    <col min="11" max="11" width="36.109375" customWidth="1"/>
  </cols>
  <sheetData>
    <row r="1" spans="1:11" x14ac:dyDescent="0.3">
      <c r="A1" s="38"/>
      <c r="B1" s="38"/>
      <c r="C1" s="38"/>
      <c r="D1" s="38"/>
      <c r="E1" s="38"/>
      <c r="F1" s="38"/>
      <c r="G1" s="38"/>
      <c r="H1" s="38"/>
      <c r="I1" s="38"/>
      <c r="J1" s="38"/>
    </row>
    <row r="2" spans="1:11" x14ac:dyDescent="0.3">
      <c r="A2" s="41" t="s">
        <v>0</v>
      </c>
      <c r="B2" s="205" t="str">
        <f>IF(Übersicht!C2&lt;&gt;"",Übersicht!C2,"")</f>
        <v/>
      </c>
      <c r="C2" s="205"/>
      <c r="D2" s="205"/>
      <c r="E2" s="205"/>
      <c r="F2" s="205"/>
      <c r="G2" s="205"/>
      <c r="H2" s="38"/>
      <c r="I2" s="38"/>
      <c r="J2" s="38"/>
    </row>
    <row r="3" spans="1:11" x14ac:dyDescent="0.3">
      <c r="A3" s="38"/>
      <c r="B3" s="38"/>
      <c r="C3" s="38"/>
      <c r="D3" s="38"/>
      <c r="E3" s="38"/>
      <c r="F3" s="38"/>
      <c r="G3" s="38"/>
      <c r="H3" s="38"/>
      <c r="I3" s="38"/>
      <c r="J3" s="38"/>
    </row>
    <row r="4" spans="1:11" x14ac:dyDescent="0.3">
      <c r="A4" s="40" t="s">
        <v>142</v>
      </c>
      <c r="B4" s="40" t="s">
        <v>143</v>
      </c>
    </row>
    <row r="8" spans="1:11" ht="15" thickBot="1" x14ac:dyDescent="0.35"/>
    <row r="9" spans="1:11" ht="15.6" x14ac:dyDescent="0.3">
      <c r="A9" s="51" t="s">
        <v>27</v>
      </c>
      <c r="B9" s="58" t="s">
        <v>144</v>
      </c>
      <c r="C9" s="193" t="s">
        <v>145</v>
      </c>
      <c r="D9" s="194"/>
      <c r="E9" s="195"/>
      <c r="F9" s="196" t="s">
        <v>146</v>
      </c>
      <c r="G9" s="197"/>
      <c r="H9" s="197"/>
      <c r="I9" s="197"/>
      <c r="J9" s="197"/>
      <c r="K9" s="198"/>
    </row>
    <row r="10" spans="1:11" ht="15.6" x14ac:dyDescent="0.3">
      <c r="A10" s="52"/>
      <c r="B10" s="59"/>
      <c r="C10" s="62" t="s">
        <v>147</v>
      </c>
      <c r="D10" s="37" t="s">
        <v>148</v>
      </c>
      <c r="E10" s="63" t="s">
        <v>149</v>
      </c>
      <c r="F10" s="69" t="s">
        <v>150</v>
      </c>
      <c r="G10" s="37" t="s">
        <v>151</v>
      </c>
      <c r="H10" s="36" t="s">
        <v>152</v>
      </c>
      <c r="I10" s="36" t="s">
        <v>153</v>
      </c>
      <c r="J10" s="36" t="s">
        <v>154</v>
      </c>
      <c r="K10" s="53" t="s">
        <v>155</v>
      </c>
    </row>
    <row r="11" spans="1:11" ht="21.6" thickBot="1" x14ac:dyDescent="0.45">
      <c r="A11" s="199" t="s">
        <v>156</v>
      </c>
      <c r="B11" s="77"/>
      <c r="C11" s="78"/>
      <c r="D11" s="79"/>
      <c r="E11" s="80"/>
      <c r="F11" s="75">
        <f>SUM(F12:F18)</f>
        <v>70</v>
      </c>
      <c r="G11" s="76"/>
      <c r="H11" s="75">
        <f>SUM(H12:H18)</f>
        <v>70</v>
      </c>
      <c r="I11" s="75">
        <f>SUM(I12:I18)</f>
        <v>0</v>
      </c>
      <c r="J11" s="75">
        <f>SUM(J12:J18)</f>
        <v>0</v>
      </c>
      <c r="K11" s="74"/>
    </row>
    <row r="12" spans="1:11" ht="57.6" x14ac:dyDescent="0.3">
      <c r="A12" s="200"/>
      <c r="B12" s="60" t="s">
        <v>157</v>
      </c>
      <c r="C12" s="64" t="s">
        <v>199</v>
      </c>
      <c r="D12" s="39" t="s">
        <v>158</v>
      </c>
      <c r="E12" s="65" t="s">
        <v>159</v>
      </c>
      <c r="F12" s="81">
        <v>10</v>
      </c>
      <c r="G12" s="82">
        <v>1</v>
      </c>
      <c r="H12" s="83">
        <f t="shared" ref="H12" si="0">F12*G12</f>
        <v>10</v>
      </c>
      <c r="I12" s="84"/>
      <c r="J12" s="83">
        <f t="shared" ref="J12" si="1">I12*G12</f>
        <v>0</v>
      </c>
      <c r="K12" s="85"/>
    </row>
    <row r="13" spans="1:11" ht="86.4" x14ac:dyDescent="0.3">
      <c r="A13" s="200"/>
      <c r="B13" s="60" t="s">
        <v>160</v>
      </c>
      <c r="C13" s="64" t="s">
        <v>200</v>
      </c>
      <c r="D13" s="39" t="s">
        <v>202</v>
      </c>
      <c r="E13" s="65" t="s">
        <v>201</v>
      </c>
      <c r="F13" s="70">
        <v>10</v>
      </c>
      <c r="G13" s="71">
        <v>1</v>
      </c>
      <c r="H13" s="50">
        <f>F13*G13</f>
        <v>10</v>
      </c>
      <c r="I13" s="49"/>
      <c r="J13" s="50">
        <f>I13*G13</f>
        <v>0</v>
      </c>
      <c r="K13" s="54"/>
    </row>
    <row r="14" spans="1:11" ht="43.2" x14ac:dyDescent="0.3">
      <c r="A14" s="200"/>
      <c r="B14" s="60" t="s">
        <v>161</v>
      </c>
      <c r="C14" s="64" t="s">
        <v>162</v>
      </c>
      <c r="D14" s="39" t="s">
        <v>163</v>
      </c>
      <c r="E14" s="65" t="s">
        <v>164</v>
      </c>
      <c r="F14" s="70">
        <v>10</v>
      </c>
      <c r="G14" s="71">
        <v>1</v>
      </c>
      <c r="H14" s="50">
        <f t="shared" ref="H14:H16" si="2">F14*G14</f>
        <v>10</v>
      </c>
      <c r="I14" s="49"/>
      <c r="J14" s="50">
        <f t="shared" ref="J14:J16" si="3">I14*G14</f>
        <v>0</v>
      </c>
      <c r="K14" s="54"/>
    </row>
    <row r="15" spans="1:11" ht="72" x14ac:dyDescent="0.3">
      <c r="A15" s="200"/>
      <c r="B15" s="60" t="s">
        <v>165</v>
      </c>
      <c r="C15" s="64" t="s">
        <v>198</v>
      </c>
      <c r="D15" s="39" t="s">
        <v>166</v>
      </c>
      <c r="E15" s="65" t="s">
        <v>167</v>
      </c>
      <c r="F15" s="70">
        <v>10</v>
      </c>
      <c r="G15" s="71">
        <v>1</v>
      </c>
      <c r="H15" s="50">
        <f t="shared" si="2"/>
        <v>10</v>
      </c>
      <c r="I15" s="49"/>
      <c r="J15" s="50">
        <f t="shared" si="3"/>
        <v>0</v>
      </c>
      <c r="K15" s="54"/>
    </row>
    <row r="16" spans="1:11" ht="43.2" x14ac:dyDescent="0.3">
      <c r="A16" s="200"/>
      <c r="B16" s="60" t="s">
        <v>168</v>
      </c>
      <c r="C16" s="64" t="s">
        <v>203</v>
      </c>
      <c r="D16" s="39" t="s">
        <v>169</v>
      </c>
      <c r="E16" s="65" t="s">
        <v>170</v>
      </c>
      <c r="F16" s="70">
        <v>10</v>
      </c>
      <c r="G16" s="71">
        <v>1</v>
      </c>
      <c r="H16" s="50">
        <f t="shared" si="2"/>
        <v>10</v>
      </c>
      <c r="I16" s="49"/>
      <c r="J16" s="50">
        <f t="shared" si="3"/>
        <v>0</v>
      </c>
      <c r="K16" s="54"/>
    </row>
    <row r="17" spans="1:11" ht="72" x14ac:dyDescent="0.3">
      <c r="A17" s="200"/>
      <c r="B17" s="60" t="s">
        <v>171</v>
      </c>
      <c r="C17" s="66" t="s">
        <v>204</v>
      </c>
      <c r="D17" s="39" t="s">
        <v>172</v>
      </c>
      <c r="E17" s="65" t="s">
        <v>173</v>
      </c>
      <c r="F17" s="70">
        <v>10</v>
      </c>
      <c r="G17" s="71">
        <v>1</v>
      </c>
      <c r="H17" s="50">
        <f t="shared" ref="H17:H18" si="4">F17*G17</f>
        <v>10</v>
      </c>
      <c r="I17" s="49"/>
      <c r="J17" s="50">
        <f t="shared" ref="J17:J18" si="5">I17*G17</f>
        <v>0</v>
      </c>
      <c r="K17" s="54"/>
    </row>
    <row r="18" spans="1:11" ht="88.5" customHeight="1" thickBot="1" x14ac:dyDescent="0.35">
      <c r="A18" s="201"/>
      <c r="B18" s="61" t="s">
        <v>174</v>
      </c>
      <c r="C18" s="67" t="s">
        <v>205</v>
      </c>
      <c r="D18" s="67" t="s">
        <v>175</v>
      </c>
      <c r="E18" s="68" t="s">
        <v>176</v>
      </c>
      <c r="F18" s="72">
        <v>10</v>
      </c>
      <c r="G18" s="73">
        <v>1</v>
      </c>
      <c r="H18" s="55">
        <f t="shared" si="4"/>
        <v>10</v>
      </c>
      <c r="I18" s="56"/>
      <c r="J18" s="55">
        <f t="shared" si="5"/>
        <v>0</v>
      </c>
      <c r="K18" s="57"/>
    </row>
    <row r="20" spans="1:11" ht="15" thickBot="1" x14ac:dyDescent="0.35"/>
    <row r="21" spans="1:11" ht="15.6" x14ac:dyDescent="0.3">
      <c r="A21" s="51" t="s">
        <v>27</v>
      </c>
      <c r="B21" s="58" t="s">
        <v>144</v>
      </c>
      <c r="C21" s="193" t="s">
        <v>145</v>
      </c>
      <c r="D21" s="194"/>
      <c r="E21" s="195"/>
      <c r="F21" s="196" t="s">
        <v>146</v>
      </c>
      <c r="G21" s="197"/>
      <c r="H21" s="197"/>
      <c r="I21" s="197"/>
      <c r="J21" s="197"/>
      <c r="K21" s="198"/>
    </row>
    <row r="22" spans="1:11" ht="15.6" x14ac:dyDescent="0.3">
      <c r="A22" s="52"/>
      <c r="B22" s="59"/>
      <c r="C22" s="62" t="s">
        <v>147</v>
      </c>
      <c r="D22" s="37" t="s">
        <v>148</v>
      </c>
      <c r="E22" s="63" t="s">
        <v>149</v>
      </c>
      <c r="F22" s="69" t="s">
        <v>150</v>
      </c>
      <c r="G22" s="37" t="s">
        <v>151</v>
      </c>
      <c r="H22" s="36" t="s">
        <v>152</v>
      </c>
      <c r="I22" s="36" t="s">
        <v>153</v>
      </c>
      <c r="J22" s="36" t="s">
        <v>154</v>
      </c>
      <c r="K22" s="53" t="s">
        <v>155</v>
      </c>
    </row>
    <row r="23" spans="1:11" ht="21.6" thickBot="1" x14ac:dyDescent="0.45">
      <c r="A23" s="202" t="s">
        <v>177</v>
      </c>
      <c r="B23" s="86"/>
      <c r="C23" s="87"/>
      <c r="D23" s="88"/>
      <c r="E23" s="89"/>
      <c r="F23" s="90">
        <f>SUM(F24:F30)</f>
        <v>70</v>
      </c>
      <c r="G23" s="91"/>
      <c r="H23" s="90">
        <f>SUM(H24:H30)</f>
        <v>70</v>
      </c>
      <c r="I23" s="90">
        <f>SUM(I24:I30)</f>
        <v>0</v>
      </c>
      <c r="J23" s="90">
        <f>SUM(J24:J30)</f>
        <v>0</v>
      </c>
      <c r="K23" s="92"/>
    </row>
    <row r="24" spans="1:11" ht="57.6" x14ac:dyDescent="0.3">
      <c r="A24" s="203"/>
      <c r="B24" s="93" t="s">
        <v>157</v>
      </c>
      <c r="C24" s="94" t="s">
        <v>199</v>
      </c>
      <c r="D24" s="95" t="s">
        <v>158</v>
      </c>
      <c r="E24" s="96" t="s">
        <v>159</v>
      </c>
      <c r="F24" s="97">
        <v>10</v>
      </c>
      <c r="G24" s="98">
        <v>1</v>
      </c>
      <c r="H24" s="99">
        <f t="shared" ref="H24" si="6">F24*G24</f>
        <v>10</v>
      </c>
      <c r="I24" s="84"/>
      <c r="J24" s="99">
        <f t="shared" ref="J24" si="7">I24*G24</f>
        <v>0</v>
      </c>
      <c r="K24" s="100"/>
    </row>
    <row r="25" spans="1:11" ht="86.4" x14ac:dyDescent="0.3">
      <c r="A25" s="203"/>
      <c r="B25" s="93" t="s">
        <v>160</v>
      </c>
      <c r="C25" s="94" t="s">
        <v>200</v>
      </c>
      <c r="D25" s="95" t="s">
        <v>202</v>
      </c>
      <c r="E25" s="96" t="s">
        <v>201</v>
      </c>
      <c r="F25" s="101">
        <v>10</v>
      </c>
      <c r="G25" s="102">
        <v>1</v>
      </c>
      <c r="H25" s="103">
        <f>F25*G25</f>
        <v>10</v>
      </c>
      <c r="I25" s="49"/>
      <c r="J25" s="103">
        <f>I25*G25</f>
        <v>0</v>
      </c>
      <c r="K25" s="104"/>
    </row>
    <row r="26" spans="1:11" ht="43.2" x14ac:dyDescent="0.3">
      <c r="A26" s="203"/>
      <c r="B26" s="93" t="s">
        <v>161</v>
      </c>
      <c r="C26" s="94" t="s">
        <v>162</v>
      </c>
      <c r="D26" s="95" t="s">
        <v>163</v>
      </c>
      <c r="E26" s="96" t="s">
        <v>164</v>
      </c>
      <c r="F26" s="101">
        <v>10</v>
      </c>
      <c r="G26" s="102">
        <v>1</v>
      </c>
      <c r="H26" s="103">
        <f t="shared" ref="H26:H30" si="8">F26*G26</f>
        <v>10</v>
      </c>
      <c r="I26" s="49"/>
      <c r="J26" s="103">
        <f t="shared" ref="J26:J30" si="9">I26*G26</f>
        <v>0</v>
      </c>
      <c r="K26" s="104"/>
    </row>
    <row r="27" spans="1:11" ht="72" x14ac:dyDescent="0.3">
      <c r="A27" s="203"/>
      <c r="B27" s="93" t="s">
        <v>165</v>
      </c>
      <c r="C27" s="94" t="s">
        <v>198</v>
      </c>
      <c r="D27" s="95" t="s">
        <v>166</v>
      </c>
      <c r="E27" s="96" t="s">
        <v>178</v>
      </c>
      <c r="F27" s="101">
        <v>10</v>
      </c>
      <c r="G27" s="102">
        <v>1</v>
      </c>
      <c r="H27" s="103">
        <f t="shared" si="8"/>
        <v>10</v>
      </c>
      <c r="I27" s="49"/>
      <c r="J27" s="103">
        <f t="shared" si="9"/>
        <v>0</v>
      </c>
      <c r="K27" s="104"/>
    </row>
    <row r="28" spans="1:11" ht="43.2" x14ac:dyDescent="0.3">
      <c r="A28" s="203"/>
      <c r="B28" s="93" t="s">
        <v>168</v>
      </c>
      <c r="C28" s="94" t="s">
        <v>203</v>
      </c>
      <c r="D28" s="95" t="s">
        <v>169</v>
      </c>
      <c r="E28" s="96" t="s">
        <v>170</v>
      </c>
      <c r="F28" s="101">
        <v>10</v>
      </c>
      <c r="G28" s="102">
        <v>1</v>
      </c>
      <c r="H28" s="103">
        <f t="shared" si="8"/>
        <v>10</v>
      </c>
      <c r="I28" s="49"/>
      <c r="J28" s="103">
        <f t="shared" si="9"/>
        <v>0</v>
      </c>
      <c r="K28" s="104"/>
    </row>
    <row r="29" spans="1:11" ht="72" x14ac:dyDescent="0.3">
      <c r="A29" s="203"/>
      <c r="B29" s="93" t="s">
        <v>171</v>
      </c>
      <c r="C29" s="105" t="s">
        <v>204</v>
      </c>
      <c r="D29" s="95" t="s">
        <v>172</v>
      </c>
      <c r="E29" s="96" t="s">
        <v>173</v>
      </c>
      <c r="F29" s="101">
        <v>10</v>
      </c>
      <c r="G29" s="102">
        <v>1</v>
      </c>
      <c r="H29" s="103">
        <f t="shared" si="8"/>
        <v>10</v>
      </c>
      <c r="I29" s="49"/>
      <c r="J29" s="103">
        <f t="shared" si="9"/>
        <v>0</v>
      </c>
      <c r="K29" s="104"/>
    </row>
    <row r="30" spans="1:11" ht="79.8" thickBot="1" x14ac:dyDescent="0.35">
      <c r="A30" s="204"/>
      <c r="B30" s="93" t="s">
        <v>174</v>
      </c>
      <c r="C30" s="154" t="s">
        <v>205</v>
      </c>
      <c r="D30" s="96" t="s">
        <v>175</v>
      </c>
      <c r="E30" s="96" t="s">
        <v>176</v>
      </c>
      <c r="F30" s="106">
        <v>10</v>
      </c>
      <c r="G30" s="107">
        <v>1</v>
      </c>
      <c r="H30" s="108">
        <f t="shared" si="8"/>
        <v>10</v>
      </c>
      <c r="I30" s="56"/>
      <c r="J30" s="108">
        <f t="shared" si="9"/>
        <v>0</v>
      </c>
      <c r="K30" s="109"/>
    </row>
    <row r="32" spans="1:11" ht="15" thickBot="1" x14ac:dyDescent="0.35"/>
    <row r="33" spans="1:11" ht="15.6" x14ac:dyDescent="0.3">
      <c r="A33" s="51" t="s">
        <v>27</v>
      </c>
      <c r="B33" s="58" t="s">
        <v>144</v>
      </c>
      <c r="C33" s="193" t="s">
        <v>145</v>
      </c>
      <c r="D33" s="194"/>
      <c r="E33" s="195"/>
      <c r="F33" s="196" t="s">
        <v>146</v>
      </c>
      <c r="G33" s="197"/>
      <c r="H33" s="197"/>
      <c r="I33" s="197"/>
      <c r="J33" s="197"/>
      <c r="K33" s="198"/>
    </row>
    <row r="34" spans="1:11" ht="15.6" x14ac:dyDescent="0.3">
      <c r="A34" s="52"/>
      <c r="B34" s="59"/>
      <c r="C34" s="62" t="s">
        <v>147</v>
      </c>
      <c r="D34" s="37" t="s">
        <v>148</v>
      </c>
      <c r="E34" s="63" t="s">
        <v>149</v>
      </c>
      <c r="F34" s="69" t="s">
        <v>150</v>
      </c>
      <c r="G34" s="37" t="s">
        <v>151</v>
      </c>
      <c r="H34" s="36" t="s">
        <v>152</v>
      </c>
      <c r="I34" s="36" t="s">
        <v>153</v>
      </c>
      <c r="J34" s="36" t="s">
        <v>154</v>
      </c>
      <c r="K34" s="53" t="s">
        <v>155</v>
      </c>
    </row>
    <row r="35" spans="1:11" ht="21.6" thickBot="1" x14ac:dyDescent="0.45">
      <c r="A35" s="199" t="s">
        <v>179</v>
      </c>
      <c r="B35" s="77"/>
      <c r="C35" s="78"/>
      <c r="D35" s="79"/>
      <c r="E35" s="80"/>
      <c r="F35" s="75">
        <f>SUM(F36:F42)</f>
        <v>70</v>
      </c>
      <c r="G35" s="76"/>
      <c r="H35" s="75">
        <f>SUM(H36:H42)</f>
        <v>70</v>
      </c>
      <c r="I35" s="75">
        <f>SUM(I36:I42)</f>
        <v>0</v>
      </c>
      <c r="J35" s="75">
        <f>SUM(J36:J42)</f>
        <v>0</v>
      </c>
      <c r="K35" s="74"/>
    </row>
    <row r="36" spans="1:11" ht="57.6" x14ac:dyDescent="0.3">
      <c r="A36" s="200"/>
      <c r="B36" s="60" t="s">
        <v>157</v>
      </c>
      <c r="C36" s="64" t="s">
        <v>199</v>
      </c>
      <c r="D36" s="39" t="s">
        <v>158</v>
      </c>
      <c r="E36" s="65" t="s">
        <v>159</v>
      </c>
      <c r="F36" s="81">
        <v>10</v>
      </c>
      <c r="G36" s="82">
        <v>1</v>
      </c>
      <c r="H36" s="83">
        <f t="shared" ref="H36" si="10">F36*G36</f>
        <v>10</v>
      </c>
      <c r="I36" s="84"/>
      <c r="J36" s="83">
        <f t="shared" ref="J36" si="11">I36*G36</f>
        <v>0</v>
      </c>
      <c r="K36" s="85"/>
    </row>
    <row r="37" spans="1:11" ht="86.4" x14ac:dyDescent="0.3">
      <c r="A37" s="200"/>
      <c r="B37" s="60" t="s">
        <v>160</v>
      </c>
      <c r="C37" s="64" t="s">
        <v>200</v>
      </c>
      <c r="D37" s="39" t="s">
        <v>202</v>
      </c>
      <c r="E37" s="65" t="s">
        <v>201</v>
      </c>
      <c r="F37" s="70">
        <v>10</v>
      </c>
      <c r="G37" s="71">
        <v>1</v>
      </c>
      <c r="H37" s="50">
        <f>F37*G37</f>
        <v>10</v>
      </c>
      <c r="I37" s="49"/>
      <c r="J37" s="50">
        <f>I37*G37</f>
        <v>0</v>
      </c>
      <c r="K37" s="54"/>
    </row>
    <row r="38" spans="1:11" ht="43.2" x14ac:dyDescent="0.3">
      <c r="A38" s="200"/>
      <c r="B38" s="60" t="s">
        <v>161</v>
      </c>
      <c r="C38" s="64" t="s">
        <v>162</v>
      </c>
      <c r="D38" s="39" t="s">
        <v>163</v>
      </c>
      <c r="E38" s="65" t="s">
        <v>164</v>
      </c>
      <c r="F38" s="70">
        <v>10</v>
      </c>
      <c r="G38" s="71">
        <v>1</v>
      </c>
      <c r="H38" s="50">
        <f t="shared" ref="H38:H42" si="12">F38*G38</f>
        <v>10</v>
      </c>
      <c r="I38" s="49"/>
      <c r="J38" s="50">
        <f t="shared" ref="J38:J42" si="13">I38*G38</f>
        <v>0</v>
      </c>
      <c r="K38" s="54"/>
    </row>
    <row r="39" spans="1:11" ht="72" x14ac:dyDescent="0.3">
      <c r="A39" s="200"/>
      <c r="B39" s="60" t="s">
        <v>165</v>
      </c>
      <c r="C39" s="64" t="s">
        <v>198</v>
      </c>
      <c r="D39" s="39" t="s">
        <v>166</v>
      </c>
      <c r="E39" s="65" t="s">
        <v>178</v>
      </c>
      <c r="F39" s="70">
        <v>10</v>
      </c>
      <c r="G39" s="71">
        <v>1</v>
      </c>
      <c r="H39" s="50">
        <f t="shared" si="12"/>
        <v>10</v>
      </c>
      <c r="I39" s="49"/>
      <c r="J39" s="50">
        <f t="shared" si="13"/>
        <v>0</v>
      </c>
      <c r="K39" s="54"/>
    </row>
    <row r="40" spans="1:11" ht="43.2" x14ac:dyDescent="0.3">
      <c r="A40" s="200"/>
      <c r="B40" s="60" t="s">
        <v>168</v>
      </c>
      <c r="C40" s="64" t="s">
        <v>203</v>
      </c>
      <c r="D40" s="39" t="s">
        <v>169</v>
      </c>
      <c r="E40" s="65" t="s">
        <v>170</v>
      </c>
      <c r="F40" s="70">
        <v>10</v>
      </c>
      <c r="G40" s="71">
        <v>1</v>
      </c>
      <c r="H40" s="50">
        <f t="shared" si="12"/>
        <v>10</v>
      </c>
      <c r="I40" s="49"/>
      <c r="J40" s="50">
        <f t="shared" si="13"/>
        <v>0</v>
      </c>
      <c r="K40" s="54"/>
    </row>
    <row r="41" spans="1:11" ht="72" x14ac:dyDescent="0.3">
      <c r="A41" s="200"/>
      <c r="B41" s="60" t="s">
        <v>171</v>
      </c>
      <c r="C41" s="66" t="s">
        <v>204</v>
      </c>
      <c r="D41" s="39" t="s">
        <v>172</v>
      </c>
      <c r="E41" s="65" t="s">
        <v>173</v>
      </c>
      <c r="F41" s="70">
        <v>10</v>
      </c>
      <c r="G41" s="71">
        <v>1</v>
      </c>
      <c r="H41" s="50">
        <f t="shared" si="12"/>
        <v>10</v>
      </c>
      <c r="I41" s="49"/>
      <c r="J41" s="50">
        <f t="shared" si="13"/>
        <v>0</v>
      </c>
      <c r="K41" s="54"/>
    </row>
    <row r="42" spans="1:11" ht="79.8" thickBot="1" x14ac:dyDescent="0.35">
      <c r="A42" s="201"/>
      <c r="B42" s="61" t="s">
        <v>174</v>
      </c>
      <c r="C42" s="67" t="s">
        <v>205</v>
      </c>
      <c r="D42" s="67" t="s">
        <v>175</v>
      </c>
      <c r="E42" s="68" t="s">
        <v>176</v>
      </c>
      <c r="F42" s="72">
        <v>10</v>
      </c>
      <c r="G42" s="73">
        <v>1</v>
      </c>
      <c r="H42" s="55">
        <f t="shared" si="12"/>
        <v>10</v>
      </c>
      <c r="I42" s="56"/>
      <c r="J42" s="55">
        <f t="shared" si="13"/>
        <v>0</v>
      </c>
      <c r="K42" s="57"/>
    </row>
    <row r="44" spans="1:11" ht="15" thickBot="1" x14ac:dyDescent="0.35"/>
    <row r="45" spans="1:11" ht="15.6" x14ac:dyDescent="0.3">
      <c r="A45" s="51" t="s">
        <v>27</v>
      </c>
      <c r="B45" s="58" t="s">
        <v>144</v>
      </c>
      <c r="C45" s="193" t="s">
        <v>145</v>
      </c>
      <c r="D45" s="194"/>
      <c r="E45" s="195"/>
      <c r="F45" s="196" t="s">
        <v>146</v>
      </c>
      <c r="G45" s="197"/>
      <c r="H45" s="197"/>
      <c r="I45" s="197"/>
      <c r="J45" s="197"/>
      <c r="K45" s="198"/>
    </row>
    <row r="46" spans="1:11" ht="15.6" x14ac:dyDescent="0.3">
      <c r="A46" s="52"/>
      <c r="B46" s="59"/>
      <c r="C46" s="62" t="s">
        <v>147</v>
      </c>
      <c r="D46" s="37" t="s">
        <v>148</v>
      </c>
      <c r="E46" s="63" t="s">
        <v>149</v>
      </c>
      <c r="F46" s="69" t="s">
        <v>150</v>
      </c>
      <c r="G46" s="37" t="s">
        <v>151</v>
      </c>
      <c r="H46" s="36" t="s">
        <v>152</v>
      </c>
      <c r="I46" s="36" t="s">
        <v>153</v>
      </c>
      <c r="J46" s="36" t="s">
        <v>154</v>
      </c>
      <c r="K46" s="53" t="s">
        <v>155</v>
      </c>
    </row>
    <row r="47" spans="1:11" ht="21.6" thickBot="1" x14ac:dyDescent="0.45">
      <c r="A47" s="202" t="s">
        <v>180</v>
      </c>
      <c r="B47" s="86"/>
      <c r="C47" s="87"/>
      <c r="D47" s="88"/>
      <c r="E47" s="89"/>
      <c r="F47" s="90">
        <f>SUM(F48:F54)</f>
        <v>70</v>
      </c>
      <c r="G47" s="91"/>
      <c r="H47" s="90">
        <f>SUM(H48:H54)</f>
        <v>70</v>
      </c>
      <c r="I47" s="90">
        <f>SUM(I48:I54)</f>
        <v>0</v>
      </c>
      <c r="J47" s="90">
        <f>SUM(J48:J54)</f>
        <v>0</v>
      </c>
      <c r="K47" s="92"/>
    </row>
    <row r="48" spans="1:11" ht="57.6" x14ac:dyDescent="0.3">
      <c r="A48" s="203"/>
      <c r="B48" s="93" t="s">
        <v>157</v>
      </c>
      <c r="C48" s="94" t="s">
        <v>199</v>
      </c>
      <c r="D48" s="95" t="s">
        <v>158</v>
      </c>
      <c r="E48" s="96" t="s">
        <v>159</v>
      </c>
      <c r="F48" s="97">
        <v>10</v>
      </c>
      <c r="G48" s="98">
        <v>1</v>
      </c>
      <c r="H48" s="99">
        <f t="shared" ref="H48" si="14">F48*G48</f>
        <v>10</v>
      </c>
      <c r="I48" s="84"/>
      <c r="J48" s="99">
        <f t="shared" ref="J48" si="15">I48*G48</f>
        <v>0</v>
      </c>
      <c r="K48" s="100"/>
    </row>
    <row r="49" spans="1:11" ht="86.4" x14ac:dyDescent="0.3">
      <c r="A49" s="203"/>
      <c r="B49" s="93" t="s">
        <v>160</v>
      </c>
      <c r="C49" s="94" t="s">
        <v>200</v>
      </c>
      <c r="D49" s="95" t="s">
        <v>202</v>
      </c>
      <c r="E49" s="96" t="s">
        <v>201</v>
      </c>
      <c r="F49" s="101">
        <v>10</v>
      </c>
      <c r="G49" s="102">
        <v>1</v>
      </c>
      <c r="H49" s="103">
        <f>F49*G49</f>
        <v>10</v>
      </c>
      <c r="I49" s="49"/>
      <c r="J49" s="103">
        <f>I49*G49</f>
        <v>0</v>
      </c>
      <c r="K49" s="104"/>
    </row>
    <row r="50" spans="1:11" ht="43.2" x14ac:dyDescent="0.3">
      <c r="A50" s="203"/>
      <c r="B50" s="93" t="s">
        <v>161</v>
      </c>
      <c r="C50" s="94" t="s">
        <v>162</v>
      </c>
      <c r="D50" s="95" t="s">
        <v>163</v>
      </c>
      <c r="E50" s="96" t="s">
        <v>164</v>
      </c>
      <c r="F50" s="101">
        <v>10</v>
      </c>
      <c r="G50" s="102">
        <v>1</v>
      </c>
      <c r="H50" s="103">
        <f t="shared" ref="H50:H54" si="16">F50*G50</f>
        <v>10</v>
      </c>
      <c r="I50" s="49"/>
      <c r="J50" s="103">
        <f t="shared" ref="J50:J54" si="17">I50*G50</f>
        <v>0</v>
      </c>
      <c r="K50" s="104"/>
    </row>
    <row r="51" spans="1:11" ht="72" x14ac:dyDescent="0.3">
      <c r="A51" s="203"/>
      <c r="B51" s="93" t="s">
        <v>165</v>
      </c>
      <c r="C51" s="94" t="s">
        <v>198</v>
      </c>
      <c r="D51" s="95" t="s">
        <v>166</v>
      </c>
      <c r="E51" s="96" t="s">
        <v>178</v>
      </c>
      <c r="F51" s="101">
        <v>10</v>
      </c>
      <c r="G51" s="102">
        <v>1</v>
      </c>
      <c r="H51" s="103">
        <f t="shared" si="16"/>
        <v>10</v>
      </c>
      <c r="I51" s="49"/>
      <c r="J51" s="103">
        <f t="shared" si="17"/>
        <v>0</v>
      </c>
      <c r="K51" s="104"/>
    </row>
    <row r="52" spans="1:11" ht="43.2" x14ac:dyDescent="0.3">
      <c r="A52" s="203"/>
      <c r="B52" s="93" t="s">
        <v>168</v>
      </c>
      <c r="C52" s="94" t="s">
        <v>203</v>
      </c>
      <c r="D52" s="95" t="s">
        <v>169</v>
      </c>
      <c r="E52" s="96" t="s">
        <v>170</v>
      </c>
      <c r="F52" s="101">
        <v>10</v>
      </c>
      <c r="G52" s="102">
        <v>1</v>
      </c>
      <c r="H52" s="103">
        <f t="shared" si="16"/>
        <v>10</v>
      </c>
      <c r="I52" s="49"/>
      <c r="J52" s="103">
        <f t="shared" si="17"/>
        <v>0</v>
      </c>
      <c r="K52" s="104"/>
    </row>
    <row r="53" spans="1:11" ht="72" x14ac:dyDescent="0.3">
      <c r="A53" s="203"/>
      <c r="B53" s="93" t="s">
        <v>171</v>
      </c>
      <c r="C53" s="105" t="s">
        <v>204</v>
      </c>
      <c r="D53" s="95" t="s">
        <v>172</v>
      </c>
      <c r="E53" s="96" t="s">
        <v>173</v>
      </c>
      <c r="F53" s="101">
        <v>10</v>
      </c>
      <c r="G53" s="102">
        <v>1</v>
      </c>
      <c r="H53" s="103">
        <f t="shared" si="16"/>
        <v>10</v>
      </c>
      <c r="I53" s="49"/>
      <c r="J53" s="103">
        <f t="shared" si="17"/>
        <v>0</v>
      </c>
      <c r="K53" s="104"/>
    </row>
    <row r="54" spans="1:11" ht="79.8" thickBot="1" x14ac:dyDescent="0.35">
      <c r="A54" s="204"/>
      <c r="B54" s="93" t="s">
        <v>174</v>
      </c>
      <c r="C54" s="154" t="s">
        <v>205</v>
      </c>
      <c r="D54" s="96" t="s">
        <v>175</v>
      </c>
      <c r="E54" s="96" t="s">
        <v>176</v>
      </c>
      <c r="F54" s="106">
        <v>10</v>
      </c>
      <c r="G54" s="107">
        <v>1</v>
      </c>
      <c r="H54" s="108">
        <f t="shared" si="16"/>
        <v>10</v>
      </c>
      <c r="I54" s="56"/>
      <c r="J54" s="108">
        <f t="shared" si="17"/>
        <v>0</v>
      </c>
      <c r="K54" s="109"/>
    </row>
    <row r="56" spans="1:11" ht="15" thickBot="1" x14ac:dyDescent="0.35"/>
    <row r="57" spans="1:11" ht="15.6" x14ac:dyDescent="0.3">
      <c r="A57" s="51" t="s">
        <v>27</v>
      </c>
      <c r="B57" s="58" t="s">
        <v>144</v>
      </c>
      <c r="C57" s="193" t="s">
        <v>145</v>
      </c>
      <c r="D57" s="194"/>
      <c r="E57" s="195"/>
      <c r="F57" s="196" t="s">
        <v>146</v>
      </c>
      <c r="G57" s="197"/>
      <c r="H57" s="197"/>
      <c r="I57" s="197"/>
      <c r="J57" s="197"/>
      <c r="K57" s="198"/>
    </row>
    <row r="58" spans="1:11" ht="15.6" x14ac:dyDescent="0.3">
      <c r="A58" s="52"/>
      <c r="B58" s="59"/>
      <c r="C58" s="62" t="s">
        <v>147</v>
      </c>
      <c r="D58" s="37" t="s">
        <v>148</v>
      </c>
      <c r="E58" s="63" t="s">
        <v>149</v>
      </c>
      <c r="F58" s="69" t="s">
        <v>150</v>
      </c>
      <c r="G58" s="37" t="s">
        <v>151</v>
      </c>
      <c r="H58" s="36" t="s">
        <v>152</v>
      </c>
      <c r="I58" s="36" t="s">
        <v>153</v>
      </c>
      <c r="J58" s="36" t="s">
        <v>154</v>
      </c>
      <c r="K58" s="53" t="s">
        <v>155</v>
      </c>
    </row>
    <row r="59" spans="1:11" ht="21.6" thickBot="1" x14ac:dyDescent="0.45">
      <c r="A59" s="199" t="s">
        <v>181</v>
      </c>
      <c r="B59" s="77"/>
      <c r="C59" s="78"/>
      <c r="D59" s="79"/>
      <c r="E59" s="80"/>
      <c r="F59" s="75">
        <f>SUM(F60:F66)</f>
        <v>70</v>
      </c>
      <c r="G59" s="76"/>
      <c r="H59" s="75">
        <f>SUM(H60:H66)</f>
        <v>140</v>
      </c>
      <c r="I59" s="75">
        <f>SUM(I60:I66)</f>
        <v>0</v>
      </c>
      <c r="J59" s="75">
        <f>SUM(J60:J66)</f>
        <v>0</v>
      </c>
      <c r="K59" s="74"/>
    </row>
    <row r="60" spans="1:11" ht="57.6" x14ac:dyDescent="0.3">
      <c r="A60" s="200"/>
      <c r="B60" s="60" t="s">
        <v>157</v>
      </c>
      <c r="C60" s="64" t="s">
        <v>199</v>
      </c>
      <c r="D60" s="39" t="s">
        <v>158</v>
      </c>
      <c r="E60" s="65" t="s">
        <v>159</v>
      </c>
      <c r="F60" s="81">
        <v>10</v>
      </c>
      <c r="G60" s="82">
        <v>2</v>
      </c>
      <c r="H60" s="83">
        <f t="shared" ref="H60" si="18">F60*G60</f>
        <v>20</v>
      </c>
      <c r="I60" s="84"/>
      <c r="J60" s="83">
        <f t="shared" ref="J60" si="19">I60*G60</f>
        <v>0</v>
      </c>
      <c r="K60" s="85"/>
    </row>
    <row r="61" spans="1:11" ht="86.4" x14ac:dyDescent="0.3">
      <c r="A61" s="200"/>
      <c r="B61" s="60" t="s">
        <v>160</v>
      </c>
      <c r="C61" s="64" t="s">
        <v>200</v>
      </c>
      <c r="D61" s="39" t="s">
        <v>202</v>
      </c>
      <c r="E61" s="65" t="s">
        <v>201</v>
      </c>
      <c r="F61" s="70">
        <v>10</v>
      </c>
      <c r="G61" s="71">
        <v>2</v>
      </c>
      <c r="H61" s="50">
        <f>F61*G61</f>
        <v>20</v>
      </c>
      <c r="I61" s="49"/>
      <c r="J61" s="50">
        <f>I61*G61</f>
        <v>0</v>
      </c>
      <c r="K61" s="54"/>
    </row>
    <row r="62" spans="1:11" ht="43.2" x14ac:dyDescent="0.3">
      <c r="A62" s="200"/>
      <c r="B62" s="60" t="s">
        <v>161</v>
      </c>
      <c r="C62" s="64" t="s">
        <v>162</v>
      </c>
      <c r="D62" s="39" t="s">
        <v>163</v>
      </c>
      <c r="E62" s="65" t="s">
        <v>164</v>
      </c>
      <c r="F62" s="70">
        <v>10</v>
      </c>
      <c r="G62" s="71">
        <v>2</v>
      </c>
      <c r="H62" s="50">
        <f t="shared" ref="H62:H66" si="20">F62*G62</f>
        <v>20</v>
      </c>
      <c r="I62" s="49"/>
      <c r="J62" s="50">
        <f t="shared" ref="J62:J66" si="21">I62*G62</f>
        <v>0</v>
      </c>
      <c r="K62" s="54"/>
    </row>
    <row r="63" spans="1:11" ht="72" x14ac:dyDescent="0.3">
      <c r="A63" s="200"/>
      <c r="B63" s="60" t="s">
        <v>165</v>
      </c>
      <c r="C63" s="64" t="s">
        <v>198</v>
      </c>
      <c r="D63" s="39" t="s">
        <v>166</v>
      </c>
      <c r="E63" s="65" t="s">
        <v>178</v>
      </c>
      <c r="F63" s="70">
        <v>10</v>
      </c>
      <c r="G63" s="71">
        <v>2</v>
      </c>
      <c r="H63" s="50">
        <f t="shared" si="20"/>
        <v>20</v>
      </c>
      <c r="I63" s="49"/>
      <c r="J63" s="50">
        <f t="shared" si="21"/>
        <v>0</v>
      </c>
      <c r="K63" s="54"/>
    </row>
    <row r="64" spans="1:11" ht="43.2" x14ac:dyDescent="0.3">
      <c r="A64" s="200"/>
      <c r="B64" s="60" t="s">
        <v>168</v>
      </c>
      <c r="C64" s="64" t="s">
        <v>203</v>
      </c>
      <c r="D64" s="39" t="s">
        <v>169</v>
      </c>
      <c r="E64" s="65" t="s">
        <v>170</v>
      </c>
      <c r="F64" s="70">
        <v>10</v>
      </c>
      <c r="G64" s="71">
        <v>2</v>
      </c>
      <c r="H64" s="50">
        <f t="shared" si="20"/>
        <v>20</v>
      </c>
      <c r="I64" s="49"/>
      <c r="J64" s="50">
        <f t="shared" si="21"/>
        <v>0</v>
      </c>
      <c r="K64" s="54"/>
    </row>
    <row r="65" spans="1:11" ht="72" x14ac:dyDescent="0.3">
      <c r="A65" s="200"/>
      <c r="B65" s="60" t="s">
        <v>171</v>
      </c>
      <c r="C65" s="66" t="s">
        <v>204</v>
      </c>
      <c r="D65" s="39" t="s">
        <v>172</v>
      </c>
      <c r="E65" s="65" t="s">
        <v>173</v>
      </c>
      <c r="F65" s="70">
        <v>10</v>
      </c>
      <c r="G65" s="71">
        <v>2</v>
      </c>
      <c r="H65" s="50">
        <f t="shared" si="20"/>
        <v>20</v>
      </c>
      <c r="I65" s="49"/>
      <c r="J65" s="50">
        <f t="shared" si="21"/>
        <v>0</v>
      </c>
      <c r="K65" s="54"/>
    </row>
    <row r="66" spans="1:11" ht="79.8" thickBot="1" x14ac:dyDescent="0.35">
      <c r="A66" s="201"/>
      <c r="B66" s="61" t="s">
        <v>174</v>
      </c>
      <c r="C66" s="67" t="s">
        <v>205</v>
      </c>
      <c r="D66" s="67" t="s">
        <v>175</v>
      </c>
      <c r="E66" s="68" t="s">
        <v>176</v>
      </c>
      <c r="F66" s="72">
        <v>10</v>
      </c>
      <c r="G66" s="73">
        <v>2</v>
      </c>
      <c r="H66" s="55">
        <f t="shared" si="20"/>
        <v>20</v>
      </c>
      <c r="I66" s="56"/>
      <c r="J66" s="55">
        <f t="shared" si="21"/>
        <v>0</v>
      </c>
      <c r="K66" s="57"/>
    </row>
    <row r="68" spans="1:11" ht="15" thickBot="1" x14ac:dyDescent="0.35"/>
    <row r="69" spans="1:11" ht="15.6" x14ac:dyDescent="0.3">
      <c r="A69" s="51" t="s">
        <v>27</v>
      </c>
      <c r="B69" s="58" t="s">
        <v>144</v>
      </c>
      <c r="C69" s="193" t="s">
        <v>145</v>
      </c>
      <c r="D69" s="194"/>
      <c r="E69" s="195"/>
      <c r="F69" s="196" t="s">
        <v>146</v>
      </c>
      <c r="G69" s="197"/>
      <c r="H69" s="197"/>
      <c r="I69" s="197"/>
      <c r="J69" s="197"/>
      <c r="K69" s="198"/>
    </row>
    <row r="70" spans="1:11" ht="15.6" x14ac:dyDescent="0.3">
      <c r="A70" s="52"/>
      <c r="B70" s="59"/>
      <c r="C70" s="62" t="s">
        <v>147</v>
      </c>
      <c r="D70" s="37" t="s">
        <v>148</v>
      </c>
      <c r="E70" s="63" t="s">
        <v>149</v>
      </c>
      <c r="F70" s="69" t="s">
        <v>150</v>
      </c>
      <c r="G70" s="37" t="s">
        <v>151</v>
      </c>
      <c r="H70" s="36" t="s">
        <v>152</v>
      </c>
      <c r="I70" s="36" t="s">
        <v>153</v>
      </c>
      <c r="J70" s="36" t="s">
        <v>154</v>
      </c>
      <c r="K70" s="53" t="s">
        <v>155</v>
      </c>
    </row>
    <row r="71" spans="1:11" ht="21.6" thickBot="1" x14ac:dyDescent="0.45">
      <c r="A71" s="202" t="s">
        <v>182</v>
      </c>
      <c r="B71" s="86"/>
      <c r="C71" s="87"/>
      <c r="D71" s="88"/>
      <c r="E71" s="89"/>
      <c r="F71" s="90">
        <f>SUM(F72:F78)</f>
        <v>70</v>
      </c>
      <c r="G71" s="91"/>
      <c r="H71" s="90">
        <f>SUM(H72:H78)</f>
        <v>140</v>
      </c>
      <c r="I71" s="90">
        <f>SUM(I72:I78)</f>
        <v>0</v>
      </c>
      <c r="J71" s="90">
        <f>SUM(J72:J78)</f>
        <v>0</v>
      </c>
      <c r="K71" s="92"/>
    </row>
    <row r="72" spans="1:11" ht="57.6" x14ac:dyDescent="0.3">
      <c r="A72" s="203"/>
      <c r="B72" s="93" t="s">
        <v>157</v>
      </c>
      <c r="C72" s="94" t="s">
        <v>199</v>
      </c>
      <c r="D72" s="95" t="s">
        <v>158</v>
      </c>
      <c r="E72" s="96" t="s">
        <v>159</v>
      </c>
      <c r="F72" s="97">
        <v>10</v>
      </c>
      <c r="G72" s="98">
        <v>2</v>
      </c>
      <c r="H72" s="99">
        <f t="shared" ref="H72" si="22">F72*G72</f>
        <v>20</v>
      </c>
      <c r="I72" s="84"/>
      <c r="J72" s="99">
        <f t="shared" ref="J72" si="23">I72*G72</f>
        <v>0</v>
      </c>
      <c r="K72" s="100"/>
    </row>
    <row r="73" spans="1:11" ht="86.4" x14ac:dyDescent="0.3">
      <c r="A73" s="203"/>
      <c r="B73" s="93" t="s">
        <v>160</v>
      </c>
      <c r="C73" s="94" t="s">
        <v>200</v>
      </c>
      <c r="D73" s="95" t="s">
        <v>202</v>
      </c>
      <c r="E73" s="96" t="s">
        <v>201</v>
      </c>
      <c r="F73" s="101">
        <v>10</v>
      </c>
      <c r="G73" s="102">
        <v>2</v>
      </c>
      <c r="H73" s="103">
        <f>F73*G73</f>
        <v>20</v>
      </c>
      <c r="I73" s="49"/>
      <c r="J73" s="103">
        <f>I73*G73</f>
        <v>0</v>
      </c>
      <c r="K73" s="104"/>
    </row>
    <row r="74" spans="1:11" ht="43.2" x14ac:dyDescent="0.3">
      <c r="A74" s="203"/>
      <c r="B74" s="93" t="s">
        <v>161</v>
      </c>
      <c r="C74" s="94" t="s">
        <v>162</v>
      </c>
      <c r="D74" s="95" t="s">
        <v>163</v>
      </c>
      <c r="E74" s="96" t="s">
        <v>164</v>
      </c>
      <c r="F74" s="101">
        <v>10</v>
      </c>
      <c r="G74" s="102">
        <v>2</v>
      </c>
      <c r="H74" s="103">
        <f t="shared" ref="H74:H78" si="24">F74*G74</f>
        <v>20</v>
      </c>
      <c r="I74" s="49"/>
      <c r="J74" s="103">
        <f t="shared" ref="J74:J78" si="25">I74*G74</f>
        <v>0</v>
      </c>
      <c r="K74" s="104"/>
    </row>
    <row r="75" spans="1:11" ht="72" x14ac:dyDescent="0.3">
      <c r="A75" s="203"/>
      <c r="B75" s="93" t="s">
        <v>165</v>
      </c>
      <c r="C75" s="94" t="s">
        <v>198</v>
      </c>
      <c r="D75" s="94" t="s">
        <v>183</v>
      </c>
      <c r="E75" s="94" t="s">
        <v>184</v>
      </c>
      <c r="F75" s="101">
        <v>10</v>
      </c>
      <c r="G75" s="102">
        <v>2</v>
      </c>
      <c r="H75" s="103">
        <f t="shared" si="24"/>
        <v>20</v>
      </c>
      <c r="I75" s="49"/>
      <c r="J75" s="103">
        <f t="shared" si="25"/>
        <v>0</v>
      </c>
      <c r="K75" s="104"/>
    </row>
    <row r="76" spans="1:11" ht="43.2" x14ac:dyDescent="0.3">
      <c r="A76" s="203"/>
      <c r="B76" s="93" t="s">
        <v>168</v>
      </c>
      <c r="C76" s="94" t="s">
        <v>203</v>
      </c>
      <c r="D76" s="95" t="s">
        <v>169</v>
      </c>
      <c r="E76" s="96" t="s">
        <v>170</v>
      </c>
      <c r="F76" s="101">
        <v>10</v>
      </c>
      <c r="G76" s="102">
        <v>2</v>
      </c>
      <c r="H76" s="103">
        <f t="shared" si="24"/>
        <v>20</v>
      </c>
      <c r="I76" s="49"/>
      <c r="J76" s="103">
        <f t="shared" si="25"/>
        <v>0</v>
      </c>
      <c r="K76" s="104"/>
    </row>
    <row r="77" spans="1:11" ht="72" x14ac:dyDescent="0.3">
      <c r="A77" s="203"/>
      <c r="B77" s="93" t="s">
        <v>171</v>
      </c>
      <c r="C77" s="105" t="s">
        <v>204</v>
      </c>
      <c r="D77" s="95" t="s">
        <v>172</v>
      </c>
      <c r="E77" s="96" t="s">
        <v>173</v>
      </c>
      <c r="F77" s="101">
        <v>10</v>
      </c>
      <c r="G77" s="102">
        <v>2</v>
      </c>
      <c r="H77" s="103">
        <f t="shared" si="24"/>
        <v>20</v>
      </c>
      <c r="I77" s="49"/>
      <c r="J77" s="103">
        <f t="shared" si="25"/>
        <v>0</v>
      </c>
      <c r="K77" s="104"/>
    </row>
    <row r="78" spans="1:11" ht="79.8" thickBot="1" x14ac:dyDescent="0.35">
      <c r="A78" s="204"/>
      <c r="B78" s="93" t="s">
        <v>174</v>
      </c>
      <c r="C78" s="154" t="s">
        <v>205</v>
      </c>
      <c r="D78" s="96" t="s">
        <v>175</v>
      </c>
      <c r="E78" s="96" t="s">
        <v>176</v>
      </c>
      <c r="F78" s="106">
        <v>10</v>
      </c>
      <c r="G78" s="107">
        <v>2</v>
      </c>
      <c r="H78" s="108">
        <f t="shared" si="24"/>
        <v>20</v>
      </c>
      <c r="I78" s="56"/>
      <c r="J78" s="108">
        <f t="shared" si="25"/>
        <v>0</v>
      </c>
      <c r="K78" s="109"/>
    </row>
    <row r="80" spans="1:11" ht="15" thickBot="1" x14ac:dyDescent="0.35"/>
    <row r="81" spans="1:11" ht="15.6" x14ac:dyDescent="0.3">
      <c r="A81" s="51" t="s">
        <v>27</v>
      </c>
      <c r="B81" s="58" t="s">
        <v>144</v>
      </c>
      <c r="C81" s="193" t="s">
        <v>145</v>
      </c>
      <c r="D81" s="194"/>
      <c r="E81" s="195"/>
      <c r="F81" s="196" t="s">
        <v>146</v>
      </c>
      <c r="G81" s="197"/>
      <c r="H81" s="197"/>
      <c r="I81" s="197"/>
      <c r="J81" s="197"/>
      <c r="K81" s="198"/>
    </row>
    <row r="82" spans="1:11" ht="15.6" x14ac:dyDescent="0.3">
      <c r="A82" s="52"/>
      <c r="B82" s="59"/>
      <c r="C82" s="62" t="s">
        <v>147</v>
      </c>
      <c r="D82" s="37" t="s">
        <v>148</v>
      </c>
      <c r="E82" s="63" t="s">
        <v>149</v>
      </c>
      <c r="F82" s="69" t="s">
        <v>150</v>
      </c>
      <c r="G82" s="37" t="s">
        <v>151</v>
      </c>
      <c r="H82" s="36" t="s">
        <v>152</v>
      </c>
      <c r="I82" s="36" t="s">
        <v>153</v>
      </c>
      <c r="J82" s="36" t="s">
        <v>154</v>
      </c>
      <c r="K82" s="53" t="s">
        <v>155</v>
      </c>
    </row>
    <row r="83" spans="1:11" ht="21.6" thickBot="1" x14ac:dyDescent="0.45">
      <c r="A83" s="199" t="s">
        <v>185</v>
      </c>
      <c r="B83" s="77"/>
      <c r="C83" s="78"/>
      <c r="D83" s="79"/>
      <c r="E83" s="80"/>
      <c r="F83" s="75">
        <f>SUM(F84:F90)</f>
        <v>70</v>
      </c>
      <c r="G83" s="76"/>
      <c r="H83" s="75">
        <f>SUM(H84:H90)</f>
        <v>140</v>
      </c>
      <c r="I83" s="75">
        <f>SUM(I84:I90)</f>
        <v>0</v>
      </c>
      <c r="J83" s="75">
        <f>SUM(J84:J90)</f>
        <v>0</v>
      </c>
      <c r="K83" s="74"/>
    </row>
    <row r="84" spans="1:11" ht="57.6" x14ac:dyDescent="0.3">
      <c r="A84" s="200"/>
      <c r="B84" s="60" t="s">
        <v>157</v>
      </c>
      <c r="C84" s="64" t="s">
        <v>199</v>
      </c>
      <c r="D84" s="39" t="s">
        <v>158</v>
      </c>
      <c r="E84" s="65" t="s">
        <v>159</v>
      </c>
      <c r="F84" s="81">
        <v>10</v>
      </c>
      <c r="G84" s="82">
        <v>2</v>
      </c>
      <c r="H84" s="83">
        <f t="shared" ref="H84" si="26">F84*G84</f>
        <v>20</v>
      </c>
      <c r="I84" s="84"/>
      <c r="J84" s="83">
        <f t="shared" ref="J84" si="27">I84*G84</f>
        <v>0</v>
      </c>
      <c r="K84" s="85"/>
    </row>
    <row r="85" spans="1:11" ht="86.4" x14ac:dyDescent="0.3">
      <c r="A85" s="200"/>
      <c r="B85" s="60" t="s">
        <v>160</v>
      </c>
      <c r="C85" s="64" t="s">
        <v>200</v>
      </c>
      <c r="D85" s="39" t="s">
        <v>202</v>
      </c>
      <c r="E85" s="65" t="s">
        <v>201</v>
      </c>
      <c r="F85" s="70">
        <v>10</v>
      </c>
      <c r="G85" s="71">
        <v>2</v>
      </c>
      <c r="H85" s="50">
        <f>F85*G85</f>
        <v>20</v>
      </c>
      <c r="I85" s="49"/>
      <c r="J85" s="50">
        <f>I85*G85</f>
        <v>0</v>
      </c>
      <c r="K85" s="54"/>
    </row>
    <row r="86" spans="1:11" ht="43.2" x14ac:dyDescent="0.3">
      <c r="A86" s="200"/>
      <c r="B86" s="60" t="s">
        <v>161</v>
      </c>
      <c r="C86" s="64" t="s">
        <v>162</v>
      </c>
      <c r="D86" s="39" t="s">
        <v>163</v>
      </c>
      <c r="E86" s="65" t="s">
        <v>164</v>
      </c>
      <c r="F86" s="70">
        <v>10</v>
      </c>
      <c r="G86" s="71">
        <v>2</v>
      </c>
      <c r="H86" s="50">
        <f t="shared" ref="H86:H90" si="28">F86*G86</f>
        <v>20</v>
      </c>
      <c r="I86" s="49"/>
      <c r="J86" s="50">
        <f t="shared" ref="J86:J90" si="29">I86*G86</f>
        <v>0</v>
      </c>
      <c r="K86" s="54"/>
    </row>
    <row r="87" spans="1:11" ht="72" x14ac:dyDescent="0.3">
      <c r="A87" s="200"/>
      <c r="B87" s="60" t="s">
        <v>165</v>
      </c>
      <c r="C87" s="64" t="s">
        <v>198</v>
      </c>
      <c r="D87" s="39" t="s">
        <v>166</v>
      </c>
      <c r="E87" s="65" t="s">
        <v>178</v>
      </c>
      <c r="F87" s="70">
        <v>10</v>
      </c>
      <c r="G87" s="71">
        <v>2</v>
      </c>
      <c r="H87" s="50">
        <f t="shared" si="28"/>
        <v>20</v>
      </c>
      <c r="I87" s="49"/>
      <c r="J87" s="50">
        <f t="shared" si="29"/>
        <v>0</v>
      </c>
      <c r="K87" s="54"/>
    </row>
    <row r="88" spans="1:11" ht="43.2" x14ac:dyDescent="0.3">
      <c r="A88" s="200"/>
      <c r="B88" s="60" t="s">
        <v>168</v>
      </c>
      <c r="C88" s="64" t="s">
        <v>203</v>
      </c>
      <c r="D88" s="39" t="s">
        <v>169</v>
      </c>
      <c r="E88" s="65" t="s">
        <v>170</v>
      </c>
      <c r="F88" s="70">
        <v>10</v>
      </c>
      <c r="G88" s="71">
        <v>2</v>
      </c>
      <c r="H88" s="50">
        <f t="shared" si="28"/>
        <v>20</v>
      </c>
      <c r="I88" s="49"/>
      <c r="J88" s="50">
        <f t="shared" si="29"/>
        <v>0</v>
      </c>
      <c r="K88" s="54"/>
    </row>
    <row r="89" spans="1:11" ht="72" x14ac:dyDescent="0.3">
      <c r="A89" s="200"/>
      <c r="B89" s="60" t="s">
        <v>171</v>
      </c>
      <c r="C89" s="66" t="s">
        <v>204</v>
      </c>
      <c r="D89" s="39" t="s">
        <v>172</v>
      </c>
      <c r="E89" s="65" t="s">
        <v>173</v>
      </c>
      <c r="F89" s="70">
        <v>10</v>
      </c>
      <c r="G89" s="71">
        <v>2</v>
      </c>
      <c r="H89" s="50">
        <f t="shared" si="28"/>
        <v>20</v>
      </c>
      <c r="I89" s="49"/>
      <c r="J89" s="50">
        <f t="shared" si="29"/>
        <v>0</v>
      </c>
      <c r="K89" s="54"/>
    </row>
    <row r="90" spans="1:11" ht="79.8" thickBot="1" x14ac:dyDescent="0.35">
      <c r="A90" s="201"/>
      <c r="B90" s="61" t="s">
        <v>174</v>
      </c>
      <c r="C90" s="67" t="s">
        <v>205</v>
      </c>
      <c r="D90" s="67" t="s">
        <v>175</v>
      </c>
      <c r="E90" s="68" t="s">
        <v>176</v>
      </c>
      <c r="F90" s="72">
        <v>10</v>
      </c>
      <c r="G90" s="73">
        <v>2</v>
      </c>
      <c r="H90" s="55">
        <f t="shared" si="28"/>
        <v>20</v>
      </c>
      <c r="I90" s="56"/>
      <c r="J90" s="55">
        <f t="shared" si="29"/>
        <v>0</v>
      </c>
      <c r="K90" s="57"/>
    </row>
    <row r="92" spans="1:11" ht="15" thickBot="1" x14ac:dyDescent="0.35"/>
    <row r="93" spans="1:11" ht="15.6" x14ac:dyDescent="0.3">
      <c r="A93" s="51" t="s">
        <v>27</v>
      </c>
      <c r="B93" s="58" t="s">
        <v>144</v>
      </c>
      <c r="C93" s="193" t="s">
        <v>145</v>
      </c>
      <c r="D93" s="194"/>
      <c r="E93" s="195"/>
      <c r="F93" s="196" t="s">
        <v>146</v>
      </c>
      <c r="G93" s="197"/>
      <c r="H93" s="197"/>
      <c r="I93" s="197"/>
      <c r="J93" s="197"/>
      <c r="K93" s="198"/>
    </row>
    <row r="94" spans="1:11" ht="15.6" x14ac:dyDescent="0.3">
      <c r="A94" s="52"/>
      <c r="B94" s="59"/>
      <c r="C94" s="62" t="s">
        <v>147</v>
      </c>
      <c r="D94" s="37" t="s">
        <v>148</v>
      </c>
      <c r="E94" s="63" t="s">
        <v>149</v>
      </c>
      <c r="F94" s="69" t="s">
        <v>150</v>
      </c>
      <c r="G94" s="37" t="s">
        <v>151</v>
      </c>
      <c r="H94" s="36" t="s">
        <v>152</v>
      </c>
      <c r="I94" s="36" t="s">
        <v>153</v>
      </c>
      <c r="J94" s="36" t="s">
        <v>154</v>
      </c>
      <c r="K94" s="53" t="s">
        <v>155</v>
      </c>
    </row>
    <row r="95" spans="1:11" ht="21.6" thickBot="1" x14ac:dyDescent="0.45">
      <c r="A95" s="202" t="s">
        <v>186</v>
      </c>
      <c r="B95" s="86"/>
      <c r="C95" s="87"/>
      <c r="D95" s="88"/>
      <c r="E95" s="89"/>
      <c r="F95" s="90">
        <f>SUM(F96:F102)</f>
        <v>70</v>
      </c>
      <c r="G95" s="91"/>
      <c r="H95" s="90">
        <f>SUM(H96:H102)</f>
        <v>140</v>
      </c>
      <c r="I95" s="90">
        <f>SUM(I96:I102)</f>
        <v>0</v>
      </c>
      <c r="J95" s="90">
        <f>SUM(J96:J102)</f>
        <v>0</v>
      </c>
      <c r="K95" s="92"/>
    </row>
    <row r="96" spans="1:11" ht="57.6" x14ac:dyDescent="0.3">
      <c r="A96" s="203"/>
      <c r="B96" s="93" t="s">
        <v>157</v>
      </c>
      <c r="C96" s="94" t="s">
        <v>199</v>
      </c>
      <c r="D96" s="95" t="s">
        <v>158</v>
      </c>
      <c r="E96" s="96" t="s">
        <v>159</v>
      </c>
      <c r="F96" s="97">
        <v>10</v>
      </c>
      <c r="G96" s="98">
        <v>2</v>
      </c>
      <c r="H96" s="99">
        <f t="shared" ref="H96" si="30">F96*G96</f>
        <v>20</v>
      </c>
      <c r="I96" s="84"/>
      <c r="J96" s="99">
        <f t="shared" ref="J96" si="31">I96*G96</f>
        <v>0</v>
      </c>
      <c r="K96" s="100"/>
    </row>
    <row r="97" spans="1:11" ht="86.4" x14ac:dyDescent="0.3">
      <c r="A97" s="203"/>
      <c r="B97" s="93" t="s">
        <v>160</v>
      </c>
      <c r="C97" s="94" t="s">
        <v>200</v>
      </c>
      <c r="D97" s="95" t="s">
        <v>202</v>
      </c>
      <c r="E97" s="96" t="s">
        <v>201</v>
      </c>
      <c r="F97" s="101">
        <v>10</v>
      </c>
      <c r="G97" s="102">
        <v>2</v>
      </c>
      <c r="H97" s="103">
        <f>F97*G97</f>
        <v>20</v>
      </c>
      <c r="I97" s="49"/>
      <c r="J97" s="103">
        <f>I97*G97</f>
        <v>0</v>
      </c>
      <c r="K97" s="104"/>
    </row>
    <row r="98" spans="1:11" ht="43.2" x14ac:dyDescent="0.3">
      <c r="A98" s="203"/>
      <c r="B98" s="93" t="s">
        <v>161</v>
      </c>
      <c r="C98" s="94" t="s">
        <v>162</v>
      </c>
      <c r="D98" s="95" t="s">
        <v>163</v>
      </c>
      <c r="E98" s="96" t="s">
        <v>164</v>
      </c>
      <c r="F98" s="101">
        <v>10</v>
      </c>
      <c r="G98" s="102">
        <v>2</v>
      </c>
      <c r="H98" s="103">
        <f t="shared" ref="H98:H102" si="32">F98*G98</f>
        <v>20</v>
      </c>
      <c r="I98" s="49"/>
      <c r="J98" s="103">
        <f t="shared" ref="J98:J102" si="33">I98*G98</f>
        <v>0</v>
      </c>
      <c r="K98" s="104"/>
    </row>
    <row r="99" spans="1:11" ht="129.6" x14ac:dyDescent="0.3">
      <c r="A99" s="203"/>
      <c r="B99" s="93" t="s">
        <v>165</v>
      </c>
      <c r="C99" s="94" t="s">
        <v>206</v>
      </c>
      <c r="D99" s="95" t="s">
        <v>187</v>
      </c>
      <c r="E99" s="96" t="s">
        <v>188</v>
      </c>
      <c r="F99" s="101">
        <v>10</v>
      </c>
      <c r="G99" s="102">
        <v>2</v>
      </c>
      <c r="H99" s="103">
        <f t="shared" si="32"/>
        <v>20</v>
      </c>
      <c r="I99" s="49"/>
      <c r="J99" s="103">
        <f t="shared" si="33"/>
        <v>0</v>
      </c>
      <c r="K99" s="104"/>
    </row>
    <row r="100" spans="1:11" ht="43.2" x14ac:dyDescent="0.3">
      <c r="A100" s="203"/>
      <c r="B100" s="93" t="s">
        <v>168</v>
      </c>
      <c r="C100" s="94" t="s">
        <v>203</v>
      </c>
      <c r="D100" s="95" t="s">
        <v>169</v>
      </c>
      <c r="E100" s="96" t="s">
        <v>170</v>
      </c>
      <c r="F100" s="101">
        <v>10</v>
      </c>
      <c r="G100" s="102">
        <v>2</v>
      </c>
      <c r="H100" s="103">
        <f t="shared" si="32"/>
        <v>20</v>
      </c>
      <c r="I100" s="49"/>
      <c r="J100" s="103">
        <f t="shared" si="33"/>
        <v>0</v>
      </c>
      <c r="K100" s="104"/>
    </row>
    <row r="101" spans="1:11" ht="72" x14ac:dyDescent="0.3">
      <c r="A101" s="203"/>
      <c r="B101" s="93" t="s">
        <v>171</v>
      </c>
      <c r="C101" s="105" t="s">
        <v>204</v>
      </c>
      <c r="D101" s="95" t="s">
        <v>172</v>
      </c>
      <c r="E101" s="96" t="s">
        <v>173</v>
      </c>
      <c r="F101" s="101">
        <v>10</v>
      </c>
      <c r="G101" s="102">
        <v>2</v>
      </c>
      <c r="H101" s="103">
        <f t="shared" si="32"/>
        <v>20</v>
      </c>
      <c r="I101" s="49"/>
      <c r="J101" s="103">
        <f t="shared" si="33"/>
        <v>0</v>
      </c>
      <c r="K101" s="104"/>
    </row>
    <row r="102" spans="1:11" ht="79.8" thickBot="1" x14ac:dyDescent="0.35">
      <c r="A102" s="204"/>
      <c r="B102" s="93" t="s">
        <v>174</v>
      </c>
      <c r="C102" s="154" t="s">
        <v>205</v>
      </c>
      <c r="D102" s="96" t="s">
        <v>175</v>
      </c>
      <c r="E102" s="96" t="s">
        <v>176</v>
      </c>
      <c r="F102" s="106">
        <v>10</v>
      </c>
      <c r="G102" s="107">
        <v>2</v>
      </c>
      <c r="H102" s="108">
        <f t="shared" si="32"/>
        <v>20</v>
      </c>
      <c r="I102" s="56"/>
      <c r="J102" s="108">
        <f t="shared" si="33"/>
        <v>0</v>
      </c>
      <c r="K102" s="109"/>
    </row>
  </sheetData>
  <sheetProtection algorithmName="SHA-512" hashValue="INoZUzdZ3/Xw+BaFI3zMflfxoxkapUrBxOi1HeCEPn/W1NQk0vs8reWl0jkBKZSFGQ7FKJASwezQvtVFYQuyYQ==" saltValue="nzfsESWgRo+fkxm6c+VZyA==" spinCount="100000" sheet="1" objects="1" scenarios="1"/>
  <mergeCells count="25">
    <mergeCell ref="A83:A90"/>
    <mergeCell ref="C93:E93"/>
    <mergeCell ref="F93:K93"/>
    <mergeCell ref="A95:A102"/>
    <mergeCell ref="B2:G2"/>
    <mergeCell ref="A59:A66"/>
    <mergeCell ref="C69:E69"/>
    <mergeCell ref="F69:K69"/>
    <mergeCell ref="A71:A78"/>
    <mergeCell ref="C81:E81"/>
    <mergeCell ref="F81:K81"/>
    <mergeCell ref="A35:A42"/>
    <mergeCell ref="C45:E45"/>
    <mergeCell ref="F45:K45"/>
    <mergeCell ref="A47:A54"/>
    <mergeCell ref="C57:E57"/>
    <mergeCell ref="C9:E9"/>
    <mergeCell ref="F9:K9"/>
    <mergeCell ref="A11:A18"/>
    <mergeCell ref="F57:K57"/>
    <mergeCell ref="C21:E21"/>
    <mergeCell ref="F21:K21"/>
    <mergeCell ref="A23:A30"/>
    <mergeCell ref="C33:E33"/>
    <mergeCell ref="F33:K33"/>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Thema xmlns="B0451E24-AEBC-4BA1-B0DE-88B63B1EEC24" xsi:nil="true"/>
    <Vgv_Phase xmlns="f18553e4-0ef6-4dd1-9e08-53b2286d7b98">3 Marktansprache</Vgv_Phase>
  </documentManagement>
</p:properties>
</file>

<file path=customXml/item2.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FD31D1850FE2C7458536B379BD053BD2" ma:contentTypeVersion="0" ma:contentTypeDescription="" ma:contentTypeScope="" ma:versionID="02a32889a24ce6f841310fb3d1c22999">
  <xsd:schema xmlns:xsd="http://www.w3.org/2001/XMLSchema" xmlns:xs="http://www.w3.org/2001/XMLSchema" xmlns:p="http://schemas.microsoft.com/office/2006/metadata/properties" xmlns:ns2="f18553e4-0ef6-4dd1-9e08-53b2286d7b98" xmlns:ns3="B0451E24-AEBC-4BA1-B0DE-88B63B1EEC24" targetNamespace="http://schemas.microsoft.com/office/2006/metadata/properties" ma:root="true" ma:fieldsID="d488e0da7e1a2cdc684145313160e703" ns2:_="" ns3:_="">
    <xsd:import namespace="f18553e4-0ef6-4dd1-9e08-53b2286d7b98"/>
    <xsd:import namespace="B0451E24-AEBC-4BA1-B0DE-88B63B1EEC24"/>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B0451E24-AEBC-4BA1-B0DE-88B63B1EEC24"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88C4E0-96B1-49ED-9829-C5FE805D3F5A}">
  <ds:schemaRef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purl.org/dc/elements/1.1/"/>
    <ds:schemaRef ds:uri="http://schemas.openxmlformats.org/package/2006/metadata/core-properties"/>
    <ds:schemaRef ds:uri="B0451E24-AEBC-4BA1-B0DE-88B63B1EEC24"/>
    <ds:schemaRef ds:uri="f18553e4-0ef6-4dd1-9e08-53b2286d7b98"/>
  </ds:schemaRefs>
</ds:datastoreItem>
</file>

<file path=customXml/itemProps2.xml><?xml version="1.0" encoding="utf-8"?>
<ds:datastoreItem xmlns:ds="http://schemas.openxmlformats.org/officeDocument/2006/customXml" ds:itemID="{7C0B63C0-47D6-430A-9CAD-4662D2D1C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B0451E24-AEBC-4BA1-B0DE-88B63B1EE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223CA7-31F8-4A85-A12D-BD6B6CF60927}">
  <ds:schemaRefs>
    <ds:schemaRef ds:uri="http://schemas.microsoft.com/sharepoint/v3/contenttype/forms"/>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Übersicht</vt:lpstr>
      <vt:lpstr>Bewertungsmatrix AN</vt:lpstr>
      <vt:lpstr>Bewertungsmatrix TK</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Vilbrandt, Jan</dc:creator>
  <cp:keywords/>
  <dc:description/>
  <cp:lastModifiedBy>Jeromin, Matthias</cp:lastModifiedBy>
  <cp:revision/>
  <dcterms:created xsi:type="dcterms:W3CDTF">2026-05-29T09:42:10Z</dcterms:created>
  <dcterms:modified xsi:type="dcterms:W3CDTF">2026-07-30T04:22:35Z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0x010100E65520829C044D71A30CF51927CFE11900FD31D1850FE2C7458536B379BD053BD2</vt:lpwstr>
  </property>
</Properties>
</file>